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Lenovo\Documents\Trvale\kniha EZ TUR\Kniha na internet\"/>
    </mc:Choice>
  </mc:AlternateContent>
  <xr:revisionPtr revIDLastSave="0" documentId="13_ncr:1_{18B86194-11C2-4004-9CAC-147FFBE23FA7}" xr6:coauthVersionLast="47" xr6:coauthVersionMax="47" xr10:uidLastSave="{00000000-0000-0000-0000-000000000000}"/>
  <bookViews>
    <workbookView xWindow="-108" yWindow="-108" windowWidth="23256" windowHeight="12576" firstSheet="14" activeTab="25" xr2:uid="{00000000-000D-0000-FFFF-FFFF00000000}"/>
  </bookViews>
  <sheets>
    <sheet name="obsah" sheetId="2" r:id="rId1"/>
    <sheet name="tab 1 - nákl. a škody" sheetId="19" r:id="rId2"/>
    <sheet name="List2 - perv. dopr." sheetId="25" r:id="rId3"/>
    <sheet name="nekalkulované v dorpavě" sheetId="3" r:id="rId4"/>
    <sheet name="konečná spotřeba en." sheetId="4" r:id="rId5"/>
    <sheet name="pokrytí OZE" sheetId="5" r:id="rId6"/>
    <sheet name="podpora OZE" sheetId="6" r:id="rId7"/>
    <sheet name="dotace cen PE" sheetId="7" r:id="rId8"/>
    <sheet name="nepřímé křížové" sheetId="8" r:id="rId9"/>
    <sheet name="daň. úlevy" sheetId="9" r:id="rId10"/>
    <sheet name="externality" sheetId="10" r:id="rId11"/>
    <sheet name="členění HDP" sheetId="11" r:id="rId12"/>
    <sheet name="korekce HDP" sheetId="12" r:id="rId13"/>
    <sheet name="bilance alkoholu" sheetId="13" r:id="rId14"/>
    <sheet name="13" sheetId="16" r:id="rId15"/>
    <sheet name="14" sheetId="17" r:id="rId16"/>
    <sheet name="15" sheetId="18" r:id="rId17"/>
    <sheet name="schéma 1" sheetId="21" r:id="rId18"/>
    <sheet name="schéma 2" sheetId="20" r:id="rId19"/>
    <sheet name="schéma 3 formace a zákony" sheetId="1" r:id="rId20"/>
    <sheet name="List3" sheetId="23" r:id="rId21"/>
    <sheet name="List1" sheetId="24" r:id="rId22"/>
    <sheet name="List4" sheetId="26" r:id="rId23"/>
    <sheet name="List5" sheetId="28" r:id="rId24"/>
    <sheet name="List2" sheetId="27" r:id="rId25"/>
    <sheet name="List6" sheetId="29"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10" l="1"/>
  <c r="E63" i="10"/>
  <c r="K63" i="10" s="1"/>
  <c r="M63" i="10" s="1"/>
  <c r="I60" i="10"/>
  <c r="E60" i="10"/>
  <c r="I57" i="10"/>
  <c r="E57" i="10"/>
  <c r="K57" i="10" s="1"/>
  <c r="M57" i="10" s="1"/>
  <c r="I54" i="10"/>
  <c r="E54" i="10"/>
  <c r="K54" i="10" s="1"/>
  <c r="M54" i="10" s="1"/>
  <c r="AO36" i="10"/>
  <c r="AN36" i="10"/>
  <c r="K33" i="10"/>
  <c r="H33" i="10"/>
  <c r="F33" i="10"/>
  <c r="Q32" i="10"/>
  <c r="K32" i="10"/>
  <c r="H32" i="10"/>
  <c r="F32" i="10"/>
  <c r="Q31" i="10"/>
  <c r="K31" i="10"/>
  <c r="H31" i="10"/>
  <c r="F31" i="10"/>
  <c r="Q30" i="10"/>
  <c r="K30" i="10"/>
  <c r="H30" i="10"/>
  <c r="F30" i="10"/>
  <c r="Q29" i="10"/>
  <c r="K29" i="10"/>
  <c r="H29" i="10"/>
  <c r="F29" i="10"/>
  <c r="Q28" i="10"/>
  <c r="K28" i="10"/>
  <c r="H28" i="10"/>
  <c r="F28" i="10"/>
  <c r="Q27" i="10"/>
  <c r="K27" i="10"/>
  <c r="H27" i="10"/>
  <c r="F27" i="10"/>
  <c r="W26" i="10"/>
  <c r="X26" i="10" s="1"/>
  <c r="Z26" i="10" s="1"/>
  <c r="AE26" i="10" s="1"/>
  <c r="Q26" i="10"/>
  <c r="K26" i="10"/>
  <c r="H26" i="10"/>
  <c r="F26" i="10"/>
  <c r="AI25" i="10"/>
  <c r="W25" i="10"/>
  <c r="AA25" i="10" s="1"/>
  <c r="Q25" i="10"/>
  <c r="K25" i="10"/>
  <c r="H25" i="10"/>
  <c r="F25" i="10"/>
  <c r="AI24" i="10"/>
  <c r="W24" i="10"/>
  <c r="X24" i="10" s="1"/>
  <c r="Z24" i="10" s="1"/>
  <c r="AE24" i="10" s="1"/>
  <c r="Q24" i="10"/>
  <c r="K24" i="10"/>
  <c r="H24" i="10"/>
  <c r="F24" i="10"/>
  <c r="AI23" i="10"/>
  <c r="W23" i="10"/>
  <c r="AA23" i="10" s="1"/>
  <c r="Q23" i="10"/>
  <c r="K23" i="10"/>
  <c r="H23" i="10"/>
  <c r="F23" i="10"/>
  <c r="AU22" i="10"/>
  <c r="AI22" i="10"/>
  <c r="W22" i="10"/>
  <c r="AA22" i="10" s="1"/>
  <c r="Q22" i="10"/>
  <c r="K22" i="10"/>
  <c r="H22" i="10"/>
  <c r="F22" i="10"/>
  <c r="AU21" i="10"/>
  <c r="AI21" i="10"/>
  <c r="W21" i="10"/>
  <c r="X21" i="10" s="1"/>
  <c r="Z21" i="10" s="1"/>
  <c r="AE21" i="10" s="1"/>
  <c r="Q21" i="10"/>
  <c r="K21" i="10"/>
  <c r="H21" i="10"/>
  <c r="F21" i="10"/>
  <c r="AU20" i="10"/>
  <c r="AI20" i="10"/>
  <c r="W20" i="10"/>
  <c r="AA20" i="10" s="1"/>
  <c r="Q20" i="10"/>
  <c r="K20" i="10"/>
  <c r="H20" i="10"/>
  <c r="F20" i="10"/>
  <c r="AU19" i="10"/>
  <c r="AI19" i="10"/>
  <c r="W19" i="10"/>
  <c r="AA19" i="10" s="1"/>
  <c r="Q19" i="10"/>
  <c r="K19" i="10"/>
  <c r="H19" i="10"/>
  <c r="F19" i="10"/>
  <c r="AU18" i="10"/>
  <c r="AI18" i="10"/>
  <c r="W18" i="10"/>
  <c r="AA18" i="10" s="1"/>
  <c r="Q18" i="10"/>
  <c r="K18" i="10"/>
  <c r="H18" i="10"/>
  <c r="F18" i="10"/>
  <c r="AU17" i="10"/>
  <c r="AI17" i="10"/>
  <c r="W17" i="10"/>
  <c r="X17" i="10" s="1"/>
  <c r="Z17" i="10" s="1"/>
  <c r="AE17" i="10" s="1"/>
  <c r="Q17" i="10"/>
  <c r="K17" i="10"/>
  <c r="H17" i="10"/>
  <c r="F17" i="10"/>
  <c r="AU16" i="10"/>
  <c r="AI16" i="10"/>
  <c r="W16" i="10"/>
  <c r="AA16" i="10" s="1"/>
  <c r="Q16" i="10"/>
  <c r="K16" i="10"/>
  <c r="H16" i="10"/>
  <c r="F16" i="10"/>
  <c r="AU15" i="10"/>
  <c r="AI15" i="10"/>
  <c r="W15" i="10"/>
  <c r="AA15" i="10" s="1"/>
  <c r="Q15" i="10"/>
  <c r="K15" i="10"/>
  <c r="H15" i="10"/>
  <c r="F15" i="10"/>
  <c r="AU14" i="10"/>
  <c r="AI14" i="10"/>
  <c r="W14" i="10"/>
  <c r="AA14" i="10" s="1"/>
  <c r="Q14" i="10"/>
  <c r="K14" i="10"/>
  <c r="H14" i="10"/>
  <c r="F14" i="10"/>
  <c r="AU13" i="10"/>
  <c r="AI13" i="10"/>
  <c r="W13" i="10"/>
  <c r="X13" i="10" s="1"/>
  <c r="Z13" i="10" s="1"/>
  <c r="AE13" i="10" s="1"/>
  <c r="Q13" i="10"/>
  <c r="K13" i="10"/>
  <c r="H13" i="10"/>
  <c r="F13" i="10"/>
  <c r="AU12" i="10"/>
  <c r="W12" i="10"/>
  <c r="AA12" i="10" s="1"/>
  <c r="Q12" i="10"/>
  <c r="K12" i="10"/>
  <c r="H12" i="10"/>
  <c r="F12" i="10"/>
  <c r="AU11" i="10"/>
  <c r="W11" i="10"/>
  <c r="X11" i="10" s="1"/>
  <c r="Z11" i="10" s="1"/>
  <c r="AE11" i="10" s="1"/>
  <c r="Q11" i="10"/>
  <c r="K11" i="10"/>
  <c r="H11" i="10"/>
  <c r="F11" i="10"/>
  <c r="AU10" i="10"/>
  <c r="W10" i="10"/>
  <c r="AA10" i="10" s="1"/>
  <c r="Q10" i="10"/>
  <c r="K10" i="10"/>
  <c r="H10" i="10"/>
  <c r="F10" i="10"/>
  <c r="W9" i="10"/>
  <c r="AA9" i="10" s="1"/>
  <c r="Q9" i="10"/>
  <c r="K9" i="10"/>
  <c r="H9" i="10"/>
  <c r="F9" i="10"/>
  <c r="W8" i="10"/>
  <c r="X8" i="10" s="1"/>
  <c r="Z8" i="10" s="1"/>
  <c r="AE8" i="10" s="1"/>
  <c r="Q8" i="10"/>
  <c r="K8" i="10"/>
  <c r="H8" i="10"/>
  <c r="F8" i="10"/>
  <c r="W7" i="10"/>
  <c r="AA7" i="10" s="1"/>
  <c r="Q7" i="10"/>
  <c r="K7" i="10"/>
  <c r="H7" i="10"/>
  <c r="F7" i="10"/>
  <c r="W6" i="10"/>
  <c r="AA6" i="10" s="1"/>
  <c r="Q6" i="10"/>
  <c r="K6" i="10"/>
  <c r="H6" i="10"/>
  <c r="F6" i="10"/>
  <c r="W5" i="10"/>
  <c r="X5" i="10" s="1"/>
  <c r="Z5" i="10" s="1"/>
  <c r="AE5" i="10" s="1"/>
  <c r="F5" i="10"/>
  <c r="L13" i="9"/>
  <c r="L14" i="9"/>
  <c r="L15" i="9"/>
  <c r="L16" i="9"/>
  <c r="L17" i="9"/>
  <c r="L18" i="9"/>
  <c r="L19" i="9"/>
  <c r="L20" i="9"/>
  <c r="L21" i="9"/>
  <c r="L22" i="9"/>
  <c r="L23" i="9"/>
  <c r="L24" i="9"/>
  <c r="L25" i="9"/>
  <c r="L26" i="9"/>
  <c r="L27" i="9"/>
  <c r="L28" i="9"/>
  <c r="L29" i="9"/>
  <c r="L30" i="9"/>
  <c r="L31" i="9"/>
  <c r="L32" i="9"/>
  <c r="X9" i="10" l="1"/>
  <c r="Z9" i="10" s="1"/>
  <c r="AE9" i="10" s="1"/>
  <c r="X14" i="10"/>
  <c r="Z14" i="10" s="1"/>
  <c r="AE14" i="10" s="1"/>
  <c r="X16" i="10"/>
  <c r="Z16" i="10" s="1"/>
  <c r="AE16" i="10" s="1"/>
  <c r="X18" i="10"/>
  <c r="Z18" i="10" s="1"/>
  <c r="AE18" i="10" s="1"/>
  <c r="X20" i="10"/>
  <c r="Z20" i="10" s="1"/>
  <c r="AE20" i="10" s="1"/>
  <c r="X22" i="10"/>
  <c r="Z22" i="10" s="1"/>
  <c r="AE22" i="10" s="1"/>
  <c r="AA5" i="10"/>
  <c r="X7" i="10"/>
  <c r="Z7" i="10" s="1"/>
  <c r="AE7" i="10" s="1"/>
  <c r="K60" i="10"/>
  <c r="M60" i="10" s="1"/>
  <c r="AP36" i="10"/>
  <c r="X6" i="10"/>
  <c r="Z6" i="10" s="1"/>
  <c r="AE6" i="10" s="1"/>
  <c r="AA8" i="10"/>
  <c r="X10" i="10"/>
  <c r="Z10" i="10" s="1"/>
  <c r="AE10" i="10" s="1"/>
  <c r="AA11" i="10"/>
  <c r="X12" i="10"/>
  <c r="Z12" i="10" s="1"/>
  <c r="AE12" i="10" s="1"/>
  <c r="AA13" i="10"/>
  <c r="X15" i="10"/>
  <c r="Z15" i="10" s="1"/>
  <c r="AE15" i="10" s="1"/>
  <c r="AA17" i="10"/>
  <c r="X19" i="10"/>
  <c r="Z19" i="10" s="1"/>
  <c r="AE19" i="10" s="1"/>
  <c r="AA21" i="10"/>
  <c r="X23" i="10"/>
  <c r="Z23" i="10" s="1"/>
  <c r="AE23" i="10" s="1"/>
  <c r="AA24" i="10"/>
  <c r="X25" i="10"/>
  <c r="Z25" i="10" s="1"/>
  <c r="AE25" i="10" s="1"/>
  <c r="AA26" i="10"/>
  <c r="D10" i="6" l="1"/>
  <c r="E10" i="6"/>
  <c r="F10" i="6"/>
  <c r="C10" i="6"/>
</calcChain>
</file>

<file path=xl/sharedStrings.xml><?xml version="1.0" encoding="utf-8"?>
<sst xmlns="http://schemas.openxmlformats.org/spreadsheetml/2006/main" count="1663" uniqueCount="850">
  <si>
    <t>Jan Zeman</t>
  </si>
  <si>
    <t>Společensko ekonomická formace</t>
  </si>
  <si>
    <t xml:space="preserve">Provobytně pospolná </t>
  </si>
  <si>
    <t>Asijská</t>
  </si>
  <si>
    <t>Otrokářská</t>
  </si>
  <si>
    <t>Feudální</t>
  </si>
  <si>
    <t>Kapitalistická</t>
  </si>
  <si>
    <t>Komunistická</t>
  </si>
  <si>
    <t>Stádia</t>
  </si>
  <si>
    <t>Předmonopolní</t>
  </si>
  <si>
    <t>Monopolní</t>
  </si>
  <si>
    <t>Nerozvinutý socialismus</t>
  </si>
  <si>
    <t>Rozvinutý socialismus</t>
  </si>
  <si>
    <t>Vlastní komunismus</t>
  </si>
  <si>
    <t>Obecné ekonomické zákony</t>
  </si>
  <si>
    <t>Zákon ekonomie času</t>
  </si>
  <si>
    <t>Zákon růstu společenské produktivity práce</t>
  </si>
  <si>
    <t xml:space="preserve">Zákon závazného souladu výrobních vztahů s charakterem výrobních sil </t>
  </si>
  <si>
    <t>Zákon růstu pravých lidských potřeb</t>
  </si>
  <si>
    <t>Základní ekonomický zákon</t>
  </si>
  <si>
    <t xml:space="preserve">Zákon společného  zabezpečení svých základních životních potřeb tlupou lidí </t>
  </si>
  <si>
    <t>Zákon výroby nadproduktu neprivilegovanými a jeho bezplatné přivlastňování úředníky států asijského výrobního způsobu</t>
  </si>
  <si>
    <t>Zákon výroby nadproduktu otroky a jeho bezplatné přivlastňování otrokáři</t>
  </si>
  <si>
    <t xml:space="preserve">Zákon výroby nadproduktu - feudální pozemkové renty - poddanými a její bezplatné přivlastňování si feudály </t>
  </si>
  <si>
    <t>Zákon maximalizace nadhodnoty a jejího přivlastňování kapitalisty</t>
  </si>
  <si>
    <t>Zákon společenského přivlastňování vytvořeného nadproduktu</t>
  </si>
  <si>
    <t>Systémové ekonomické zákony</t>
  </si>
  <si>
    <t>Zákon přirozené akumulace kapitálu</t>
  </si>
  <si>
    <t>Zákon plánovitého rozvoje</t>
  </si>
  <si>
    <t>Specifické zákony</t>
  </si>
  <si>
    <t>Zákon klesající míry zisku</t>
  </si>
  <si>
    <t>Zákon rozdělování podle práce</t>
  </si>
  <si>
    <t>Zákon rozdělování podle pravých lidských potřeb</t>
  </si>
  <si>
    <t>Zákon hodnoty</t>
  </si>
  <si>
    <t>Neplatí</t>
  </si>
  <si>
    <t>Platí</t>
  </si>
  <si>
    <t>Základní rozpor</t>
  </si>
  <si>
    <t>Potřeba zajištění alespoň minimální obživy versus možnosti opatřit si alespoň minimální obživu</t>
  </si>
  <si>
    <t>Neprivilegovaní versus privilegovaní úředníci</t>
  </si>
  <si>
    <t>Otrokáři versus otroci</t>
  </si>
  <si>
    <t>Feudálové versus poddaní</t>
  </si>
  <si>
    <t>Buržoazie versus pracující - proletariát</t>
  </si>
  <si>
    <t>Společnost versus jednotlivec</t>
  </si>
  <si>
    <t>Poznámka 1:</t>
  </si>
  <si>
    <t>Zákony nejsou</t>
  </si>
  <si>
    <t>tzv. Malthusův populační zákon</t>
  </si>
  <si>
    <t>tzv. Sayův zákon klesajících výnosů</t>
  </si>
  <si>
    <t>tzv. Zákon proporcionality, popisovaný některými autory též jako Zákon plánovitého proporcionálního rozvoje</t>
  </si>
  <si>
    <t>tzv. Zákon přednostního růstu výbory výrobních prostředků před růstem výroby spotřebních předmětů</t>
  </si>
  <si>
    <t>Poznámka 2:</t>
  </si>
  <si>
    <t>Zákon hodnoty je základním ekonomickým zákonem prosté zbožní výroby, která se ale jednoznačně neváže na konkrétní společensko ekonomickou formaci</t>
  </si>
  <si>
    <t>Vše uvedené pro zákon hodnoty platí i pro zákon oběhu neplnohodnotných peněz</t>
  </si>
  <si>
    <t>Zdroj:</t>
  </si>
  <si>
    <t>Vlastní rozbor s využitím zejména prací K. Marxe a Z. Háby, viz kapitola Ekonomické zákony.</t>
  </si>
  <si>
    <t>Celkem</t>
  </si>
  <si>
    <t>Úvod</t>
  </si>
  <si>
    <t>Kapitola 2 – Systém ekonomických zákonů</t>
  </si>
  <si>
    <t>Literatura ke kapitole 2</t>
  </si>
  <si>
    <t>Kapitola 3 – Základní rozpory společenského mechanismu prosazení udržitelného vývoje</t>
  </si>
  <si>
    <t>Literatura ke kapitole 3</t>
  </si>
  <si>
    <t>Kapitola 4 – Možný věcný tvar udržitelného vývoje</t>
  </si>
  <si>
    <t>Literatura ke kapitole 4</t>
  </si>
  <si>
    <t>Literatura ke kapitole 5</t>
  </si>
  <si>
    <t>Literatura ke kapitole 6</t>
  </si>
  <si>
    <t>Literatura ke kapitole 8</t>
  </si>
  <si>
    <t>Literatura ke kapitole 9</t>
  </si>
  <si>
    <t>Literatura ke kapitole 10</t>
  </si>
  <si>
    <t>Seznam použitých zkratek</t>
  </si>
  <si>
    <t>Druh nákladů</t>
  </si>
  <si>
    <t>Silniční</t>
  </si>
  <si>
    <t>Želez.</t>
  </si>
  <si>
    <t>Vodní</t>
  </si>
  <si>
    <t>Letecká</t>
  </si>
  <si>
    <t>MHD</t>
  </si>
  <si>
    <t>Veřejné výdaje</t>
  </si>
  <si>
    <t>na dopravní infrastrukturu</t>
  </si>
  <si>
    <t>na obnovu vozidel</t>
  </si>
  <si>
    <t>na osobní dopravu</t>
  </si>
  <si>
    <t>na dopravní policii ČR</t>
  </si>
  <si>
    <t>Na podporu automobilek</t>
  </si>
  <si>
    <t>Veřejné výdaje celkem</t>
  </si>
  <si>
    <t>Daňové úlevy pozitivní</t>
  </si>
  <si>
    <t>od daně z nemovitosti</t>
  </si>
  <si>
    <t>od daně silniční</t>
  </si>
  <si>
    <t>od daně spotřební</t>
  </si>
  <si>
    <t>Daňové úlevy negativní</t>
  </si>
  <si>
    <t>Spotřební daň + daň z elekt.</t>
  </si>
  <si>
    <t>DPH mezinárodní veřejná</t>
  </si>
  <si>
    <t>DPH mezinár. paliva a ener.</t>
  </si>
  <si>
    <t>DPH na lehká užitková auta</t>
  </si>
  <si>
    <t>Externí škody</t>
  </si>
  <si>
    <t>Nehody na zdraví</t>
  </si>
  <si>
    <t>Hluk na zdraví</t>
  </si>
  <si>
    <r>
      <t>Emise CO,NO</t>
    </r>
    <r>
      <rPr>
        <sz val="8"/>
        <color theme="1"/>
        <rFont val="Times New Roman"/>
        <family val="1"/>
        <charset val="238"/>
      </rPr>
      <t>x</t>
    </r>
    <r>
      <rPr>
        <sz val="12"/>
        <color theme="1"/>
        <rFont val="Times New Roman"/>
        <family val="1"/>
        <charset val="238"/>
      </rPr>
      <t>, VOC, SO</t>
    </r>
    <r>
      <rPr>
        <sz val="8"/>
        <color theme="1"/>
        <rFont val="Times New Roman"/>
        <family val="1"/>
        <charset val="238"/>
      </rPr>
      <t>2</t>
    </r>
    <r>
      <rPr>
        <sz val="12"/>
        <color theme="1"/>
        <rFont val="Times New Roman"/>
        <family val="1"/>
        <charset val="238"/>
      </rPr>
      <t>, PM včetně el. na zdraví</t>
    </r>
  </si>
  <si>
    <t>oběti přízemního ozónu</t>
  </si>
  <si>
    <t>Emise CO2 celkem včetně elektřiny</t>
  </si>
  <si>
    <t>Veřejné dopravy zácpami na silnicích</t>
  </si>
  <si>
    <t>Otylosti</t>
  </si>
  <si>
    <t>Solení silnic proti sněhu</t>
  </si>
  <si>
    <t>Zabíjení zvířat auty a vlaky</t>
  </si>
  <si>
    <t>Vraky z aut</t>
  </si>
  <si>
    <t>Externality celkem</t>
  </si>
  <si>
    <t>Hrubé nekalkulované náklady</t>
  </si>
  <si>
    <t>Spotřební daň za pohonné hmoty</t>
  </si>
  <si>
    <t>Platby za silnice</t>
  </si>
  <si>
    <t>Čisté nekalkulované náklady</t>
  </si>
  <si>
    <t>Účetní přidaná hodnota</t>
  </si>
  <si>
    <t>Čistá ekonomická ztráta</t>
  </si>
  <si>
    <t>Rok/odvětví</t>
  </si>
  <si>
    <t>Průmysl</t>
  </si>
  <si>
    <t>Domácnosti</t>
  </si>
  <si>
    <t>Doprava</t>
  </si>
  <si>
    <t>Ostatní</t>
  </si>
  <si>
    <t>Zemědělství a lesnictví</t>
  </si>
  <si>
    <t>Stavebnictví</t>
  </si>
  <si>
    <t>Podíl dopravy</t>
  </si>
  <si>
    <t>PJ</t>
  </si>
  <si>
    <t>Index 2016/1992</t>
  </si>
  <si>
    <t>Druh OZE / rok</t>
  </si>
  <si>
    <t>Obnovitelné zdroje</t>
  </si>
  <si>
    <t>Sluneční</t>
  </si>
  <si>
    <t>Větrná</t>
  </si>
  <si>
    <t>Biomasa</t>
  </si>
  <si>
    <t>Bioplyn, důlní plyn, skládkový a kalový plyn</t>
  </si>
  <si>
    <t>43 154 </t>
  </si>
  <si>
    <t>1 332 </t>
  </si>
  <si>
    <t>4 115 </t>
  </si>
  <si>
    <t>Tabulka č. 5 – Základní bilance podpory výroby elektřiny z OZE v ČR v mld. Kč</t>
  </si>
  <si>
    <t>Rok</t>
  </si>
  <si>
    <t>Náklady vstupující do výpočtu ceny na podporované zdroje</t>
  </si>
  <si>
    <t>Dotace na úhradu nákladů spojených s podporou elektřiny z OZE</t>
  </si>
  <si>
    <t>Vybrané částky odvodu ze slunečního záření</t>
  </si>
  <si>
    <t>1,12*</t>
  </si>
  <si>
    <t>Cena na podporované zdroje - příspěvek odběratelů (Kč/MWh)</t>
  </si>
  <si>
    <t>Tabulka č. 6 – Dotace cen paliv a energie v ČR v letech 1989–2016 (mil. Kč)</t>
  </si>
  <si>
    <t>Polož ka / rok</t>
  </si>
  <si>
    <t>Centralizo vané teplo domácnost em</t>
  </si>
  <si>
    <t>Změna systému vytápění</t>
  </si>
  <si>
    <t>Útlum těžby uhlí</t>
  </si>
  <si>
    <t>Útlum těžby uranu</t>
  </si>
  <si>
    <t>Úspory paliv a energie</t>
  </si>
  <si>
    <t>OZE</t>
  </si>
  <si>
    <t>Dotace na podporu pohonných hmot z biomasy</t>
  </si>
  <si>
    <t>mil. Kč</t>
  </si>
  <si>
    <t>.</t>
  </si>
  <si>
    <t>Zdroj: výpočty CENIA, resp. JZ. OZE = obnovitelné zdroje energie.</t>
  </si>
  <si>
    <t>Tabulka č. 7 - Nepřímé křížové dotace cen paliv a energie v ČR v letech 1989–2016 (mil. Kč)</t>
  </si>
  <si>
    <t>Polož ka/rok</t>
  </si>
  <si>
    <t>ZP celkem z Trans gas</t>
  </si>
  <si>
    <t>ZP velko-odběr domácno stem</t>
  </si>
  <si>
    <t>ZP podnikatelský maloodběr domácnostem</t>
  </si>
  <si>
    <t>Elektřiny poskytované velkooběrateli domácnostem</t>
  </si>
  <si>
    <t>Chybné ceny el. uvnitř domácn ostí</t>
  </si>
  <si>
    <t>Podpora výroby elektřiny z OZE</t>
  </si>
  <si>
    <t>Mil. Kč</t>
  </si>
  <si>
    <t>Elektřiny domácnostem poskytované maloodběratel</t>
  </si>
  <si>
    <t>Tabulka č. 8 – Daňové úlevy v oblasti paliv a energie v ČR v letech 1990–2016 v mil. Kč</t>
  </si>
  <si>
    <t>snížená sazba DPH pro paliva a energie</t>
  </si>
  <si>
    <t>22% DPH na elektřin u z OZE</t>
  </si>
  <si>
    <t>u spotřební daně na ekologické pohonné hmoty spotřebované v dopravě</t>
  </si>
  <si>
    <t>u DPH směsná nafta vyrobená v ČR</t>
  </si>
  <si>
    <t>X</t>
  </si>
  <si>
    <t>1 410,6</t>
  </si>
  <si>
    <t>Tabulka č. 10 – Členění lidských ekonomických aktivit HDP podle současné statistiky</t>
  </si>
  <si>
    <t>Kód</t>
  </si>
  <si>
    <t>CZ-NACE sekce</t>
  </si>
  <si>
    <t>A</t>
  </si>
  <si>
    <t>Zemědělství, lesnictví a rybolov</t>
  </si>
  <si>
    <t>B</t>
  </si>
  <si>
    <t>Těžba a dobývání</t>
  </si>
  <si>
    <t>C</t>
  </si>
  <si>
    <t>Zpracovatelský průmysl</t>
  </si>
  <si>
    <t>D</t>
  </si>
  <si>
    <t>Výroba a rozvod elektřiny, plynu, tepla a klimatizovaného vzduchu</t>
  </si>
  <si>
    <t>E</t>
  </si>
  <si>
    <t>Zásobování vodou; odpadními vodami, odpady a sanacemi</t>
  </si>
  <si>
    <t>F</t>
  </si>
  <si>
    <t>G</t>
  </si>
  <si>
    <t>Velkoobchod a maloobchod; opravy a údržba motorových vozidel</t>
  </si>
  <si>
    <t>H</t>
  </si>
  <si>
    <t>Doprava a skladování</t>
  </si>
  <si>
    <t>I</t>
  </si>
  <si>
    <t>Ubytování, stravování a pohostinství</t>
  </si>
  <si>
    <t>J</t>
  </si>
  <si>
    <t>Informační a komunikační činnosti</t>
  </si>
  <si>
    <t>K</t>
  </si>
  <si>
    <t>Peněžnictví a pojišťovnictví</t>
  </si>
  <si>
    <t>L</t>
  </si>
  <si>
    <t>Činnosti v oblasti nemovitostí</t>
  </si>
  <si>
    <t>M</t>
  </si>
  <si>
    <t>Profesní, vědecké a technické činnosti</t>
  </si>
  <si>
    <t>N</t>
  </si>
  <si>
    <t>Administrativní a podpůrné činnosti</t>
  </si>
  <si>
    <t>O</t>
  </si>
  <si>
    <t>Veřejná správa a obrana; povinné sociální zabezpečení</t>
  </si>
  <si>
    <t>P</t>
  </si>
  <si>
    <t>Vzdělávání</t>
  </si>
  <si>
    <t>Q</t>
  </si>
  <si>
    <t>Zdravotní a sociální péče</t>
  </si>
  <si>
    <t>R</t>
  </si>
  <si>
    <t>Kulturní, zábavní, rekreační činnosti</t>
  </si>
  <si>
    <t>S-U</t>
  </si>
  <si>
    <t>Ostatní činnosti</t>
  </si>
  <si>
    <t>Tabulka č. 11 - Ukazatele korigující HDP k jeho vyšší vypovídací schopnosti</t>
  </si>
  <si>
    <t>(Návrh úprav HDP pro vytvoření reálnějšího ukazatele)</t>
  </si>
  <si>
    <t>Položka</t>
  </si>
  <si>
    <t>Úprava HDP</t>
  </si>
  <si>
    <t>Domácí a nezisková ekonomika</t>
  </si>
  <si>
    <t>přičítá se</t>
  </si>
  <si>
    <t>Zločinnost</t>
  </si>
  <si>
    <t>odčítá se</t>
  </si>
  <si>
    <t>Ostatní ochranné výdaje</t>
  </si>
  <si>
    <r>
      <t xml:space="preserve">odčítá se </t>
    </r>
    <r>
      <rPr>
        <sz val="8"/>
        <color theme="1"/>
        <rFont val="Times New Roman"/>
        <family val="1"/>
        <charset val="238"/>
      </rPr>
      <t>1)</t>
    </r>
  </si>
  <si>
    <t>Silně nerovné rozdělení příjmů</t>
  </si>
  <si>
    <t>odčítá se přírůstek vysokých příjmů</t>
  </si>
  <si>
    <r>
      <t>Odčerpávání zdrojů a ničení životního prostředí</t>
    </r>
    <r>
      <rPr>
        <sz val="8"/>
        <color theme="1"/>
        <rFont val="Times New Roman"/>
        <family val="1"/>
        <charset val="238"/>
      </rPr>
      <t>1)</t>
    </r>
  </si>
  <si>
    <t>Ztráty volného času</t>
  </si>
  <si>
    <t>odečítá se ve výši mzdy</t>
  </si>
  <si>
    <t>Odčerpávání zisků do zahraničí</t>
  </si>
  <si>
    <t>Tabulka č. 12 - Výsledné srovnání výnosů a nákladů požívání alkoholu v ČR v roce 2006</t>
  </si>
  <si>
    <t>Příjmy</t>
  </si>
  <si>
    <t>Mld. Kč</t>
  </si>
  <si>
    <t>Výdaje</t>
  </si>
  <si>
    <t>Náklady na zdravotnictví</t>
  </si>
  <si>
    <t>Ušlé daně z příjmů fyzických osob</t>
  </si>
  <si>
    <t>Cla z prodeje alkoholických nápojů</t>
  </si>
  <si>
    <t>Ztráta na HDP</t>
  </si>
  <si>
    <t>Daň ze zisku právnických osob</t>
  </si>
  <si>
    <t>Ušetřené starobní důchody</t>
  </si>
  <si>
    <t>Vyplacené nemocenské dávky</t>
  </si>
  <si>
    <t>Vyplácené důchody související s konzumací alkoholu</t>
  </si>
  <si>
    <t>Ušetřené důchody za osoby usmrcené při dopravních nehodách</t>
  </si>
  <si>
    <t>Snížení HDP v důsledku nemocnosti</t>
  </si>
  <si>
    <t>Ušlá DPFO v důsledku nemocnosti</t>
  </si>
  <si>
    <t>Ušetřené důchody za osoby usmrcené při trestných činech</t>
  </si>
  <si>
    <t>Škody způsobené při ostatní trestné činnosti</t>
  </si>
  <si>
    <t>Snížení HDP a DPFO v důsledku smrti obětí trestných činů</t>
  </si>
  <si>
    <t>Snížení HDP a DPFO v důsledku zranění osob při trestné činnosti</t>
  </si>
  <si>
    <t>Náklady na léčení osob zraněných při trestné činnosti</t>
  </si>
  <si>
    <t>CELKEM</t>
  </si>
  <si>
    <t>Směr levice</t>
  </si>
  <si>
    <t>Základní cíl</t>
  </si>
  <si>
    <t>Základní skupiny</t>
  </si>
  <si>
    <t>Odmítání nejen kapitalistického, ale prakticky jakéhokoliv společenského řádu</t>
  </si>
  <si>
    <t>Anarchisté</t>
  </si>
  <si>
    <t>Vyvrátit společenský řád bez náhrady</t>
  </si>
  <si>
    <t>Trockisté</t>
  </si>
  <si>
    <t>Maoisté</t>
  </si>
  <si>
    <t>Nová západní levice</t>
  </si>
  <si>
    <t>Sociálně udržitelný kapitalismus</t>
  </si>
  <si>
    <t>Sociální demokraté</t>
  </si>
  <si>
    <t>Odbory</t>
  </si>
  <si>
    <t>Hnutí družstev všeho druhu</t>
  </si>
  <si>
    <t>Socialismus a komunismus</t>
  </si>
  <si>
    <t>Nahradit stávající kapitalistický řád moderním socialismem a komunismem</t>
  </si>
  <si>
    <t>Státní samostatnost</t>
  </si>
  <si>
    <t>Bojovníci za osvobození se z kolonialismu či jiné cizí nadvlády</t>
  </si>
  <si>
    <t>Vybojovat nezávislost na koloniální mocnosti.</t>
  </si>
  <si>
    <t>Proudy a skupiny, které mají jen dílčí cíle</t>
  </si>
  <si>
    <t>Bojovníci za mír</t>
  </si>
  <si>
    <t>Společnost žijící v míru</t>
  </si>
  <si>
    <t>Ekologové</t>
  </si>
  <si>
    <t>Společnost chránící životní prostředí</t>
  </si>
  <si>
    <t>Společnost všeobecné výrobní samosprávy</t>
  </si>
  <si>
    <t>Společnost, kde se o podstatných věcech rozhoduje v referendu</t>
  </si>
  <si>
    <t>Politici jsou voleni přímo, tj. většinovým systémem</t>
  </si>
  <si>
    <t>Hnutí Alternativy zdola</t>
  </si>
  <si>
    <t>Společnost, kde jsou rozhodující iniciativy zdola (samosprávy, dílčí organizace)</t>
  </si>
  <si>
    <t>Za práva žen</t>
  </si>
  <si>
    <t>Rovnoprávnost mužů a žen</t>
  </si>
  <si>
    <t>Za ochranu dětí</t>
  </si>
  <si>
    <t>Přiměřená ochrana dětí</t>
  </si>
  <si>
    <t>Za ochranu starých občanů</t>
  </si>
  <si>
    <t>Přiměřená ochrana starých občanů</t>
  </si>
  <si>
    <t>Za práva národnostních menšin</t>
  </si>
  <si>
    <t>Odstranění národnostního útisku</t>
  </si>
  <si>
    <t>Za práva rasových menšin</t>
  </si>
  <si>
    <t>Odstranění rasového útisku</t>
  </si>
  <si>
    <t>Odstranění náboženského útisku</t>
  </si>
  <si>
    <t>Jednotlivé ideové směry levice</t>
  </si>
  <si>
    <t>Levicoví křesťanští demokraté</t>
  </si>
  <si>
    <t>Zmírňovat sociální nerovnosti při zachování kapitalismu</t>
  </si>
  <si>
    <t>Hnutí za přímou demokracii - referendum</t>
  </si>
  <si>
    <t>Hnutí za přímou demokracii - přímé volby</t>
  </si>
  <si>
    <t>Odstranění diskriminace osob jiného pohlaví</t>
  </si>
  <si>
    <t>Radikálně levicové strany. Nejen komunisté</t>
  </si>
  <si>
    <t>Ne</t>
  </si>
  <si>
    <t>Jen rozbití stávající kapitalistické společnosti</t>
  </si>
  <si>
    <t>Základní cíl je jen dílčím cílem</t>
  </si>
  <si>
    <t>Obojaký přístup</t>
  </si>
  <si>
    <t>Většinou základní cíl je jen dílčím cílem</t>
  </si>
  <si>
    <t>Běžné sociální cíle + snaha o moderní socialismus</t>
  </si>
  <si>
    <t>Ano</t>
  </si>
  <si>
    <t>Ambivalentní</t>
  </si>
  <si>
    <t>Ne - dílčí cíl</t>
  </si>
  <si>
    <t>Teoreticky ano, prakticky ne</t>
  </si>
  <si>
    <t>Ambivalentní přístup</t>
  </si>
  <si>
    <t>Slučitelnost s programem radikální levice z hlediska</t>
  </si>
  <si>
    <t>Přispívá k základnímu cíli - socialismu</t>
  </si>
  <si>
    <t>Přispívá k dílčímu cíli</t>
  </si>
  <si>
    <t>Přispívá k dlouhodobé udržitelnosti</t>
  </si>
  <si>
    <r>
      <t xml:space="preserve">Vztah k základním konzervativním hodnotám </t>
    </r>
    <r>
      <rPr>
        <b/>
        <vertAlign val="superscript"/>
        <sz val="14"/>
        <color theme="1"/>
        <rFont val="Arial"/>
        <family val="2"/>
        <charset val="238"/>
      </rPr>
      <t>2)</t>
    </r>
  </si>
  <si>
    <t>Rodina, obec, škola, příroda</t>
  </si>
  <si>
    <t>Životní prostředí</t>
  </si>
  <si>
    <r>
      <t xml:space="preserve">Mutikulturalisté EU typu </t>
    </r>
    <r>
      <rPr>
        <vertAlign val="superscript"/>
        <sz val="14"/>
        <color theme="1"/>
        <rFont val="Arial"/>
        <family val="2"/>
        <charset val="238"/>
      </rPr>
      <t>4)</t>
    </r>
  </si>
  <si>
    <t>Zatím jen v sociálním pilíři</t>
  </si>
  <si>
    <r>
      <t xml:space="preserve">Hnutí za samosprávné podnikání </t>
    </r>
    <r>
      <rPr>
        <vertAlign val="superscript"/>
        <sz val="14"/>
        <color theme="1"/>
        <rFont val="Arial"/>
        <family val="2"/>
        <charset val="238"/>
      </rPr>
      <t>5)</t>
    </r>
  </si>
  <si>
    <t>Většinový volební systém je při volbách zastupitelstev všech stupňů méně demokratičtější (vítěz bere vše) ve srovnání se systémem poměrného zastupoupení</t>
  </si>
  <si>
    <r>
      <t xml:space="preserve">Hnutí za práva zranitelných skupin obyvatel a menšin </t>
    </r>
    <r>
      <rPr>
        <vertAlign val="superscript"/>
        <sz val="14"/>
        <color theme="1"/>
        <rFont val="Arial"/>
        <family val="2"/>
        <charset val="238"/>
      </rPr>
      <t>3)</t>
    </r>
  </si>
  <si>
    <r>
      <t>Za práva náboženských menšin</t>
    </r>
    <r>
      <rPr>
        <vertAlign val="superscript"/>
        <sz val="14"/>
        <color theme="1"/>
        <rFont val="Arial"/>
        <family val="2"/>
        <charset val="238"/>
      </rPr>
      <t xml:space="preserve"> 6)</t>
    </r>
  </si>
  <si>
    <r>
      <t xml:space="preserve">Za práva osob jiného pohlaví </t>
    </r>
    <r>
      <rPr>
        <vertAlign val="superscript"/>
        <sz val="14"/>
        <color theme="1"/>
        <rFont val="Arial"/>
        <family val="2"/>
        <charset val="238"/>
      </rPr>
      <t>7)</t>
    </r>
  </si>
  <si>
    <r>
      <t xml:space="preserve">Poznámka </t>
    </r>
    <r>
      <rPr>
        <vertAlign val="superscript"/>
        <sz val="14"/>
        <color theme="1"/>
        <rFont val="Arial"/>
        <family val="2"/>
        <charset val="238"/>
      </rPr>
      <t>1)</t>
    </r>
    <r>
      <rPr>
        <sz val="14"/>
        <color theme="1"/>
        <rFont val="Arial"/>
        <family val="2"/>
        <charset val="238"/>
      </rPr>
      <t xml:space="preserve"> Rozdělení na pravici a levici je vágní. Vzniklo za Velké francouzské buržoazní revoluce, kdy sociálně více cítící jakobíni si sedli na levo od krále a asociální girondisté napravo. Sociálnost (asociálnost) je dodnes základní dělící linií mezi levicí a pravici. Problém je, že levice má celou řadu proudů a modifikací, resp. pravice a levice se v jednotlivých státech často značně liší. Otázkou je, jak je systematizovat. Pokouší se o to tabulka.</t>
    </r>
  </si>
  <si>
    <r>
      <t xml:space="preserve">Poznámka </t>
    </r>
    <r>
      <rPr>
        <vertAlign val="superscript"/>
        <sz val="14"/>
        <color theme="1"/>
        <rFont val="Arial"/>
        <family val="2"/>
        <charset val="238"/>
      </rPr>
      <t>2)</t>
    </r>
    <r>
      <rPr>
        <sz val="14"/>
        <color theme="1"/>
        <rFont val="Arial"/>
        <family val="2"/>
        <charset val="238"/>
      </rPr>
      <t xml:space="preserve"> Základními a nespornými konzervativními hodnotami jsou rodina, škola, obec, příroda, krajina, životní prostředí. Mezi základní konzervativní hodnoty se obvykle řadí i náboženství a společenský řád, resp. stabilita. Vzhledem k problematičnosti náboženství (nejde jen o požadovaný zákaz potratů a antikoncepce) nevidím důvod ho řadit do konzervativních hodnot hodných ochrany. Společenský řád je hoden ochrany úměrně své přiměřenosti. Určitě k němu nepatří stávající přezrálý kapitalismus.</t>
    </r>
  </si>
  <si>
    <r>
      <t xml:space="preserve">Poznámka </t>
    </r>
    <r>
      <rPr>
        <vertAlign val="superscript"/>
        <sz val="14"/>
        <color theme="1"/>
        <rFont val="Arial"/>
        <family val="2"/>
        <charset val="238"/>
      </rPr>
      <t>3)</t>
    </r>
    <r>
      <rPr>
        <sz val="14"/>
        <color theme="1"/>
        <rFont val="Arial"/>
        <family val="2"/>
        <charset val="238"/>
      </rPr>
      <t xml:space="preserve"> Vážným problémem dílčích proudů a hnutí za práva menšin je často skutečnost, že mívají tendenci sklouzávat k absolutizaci cíle svého úsilí na úkor ostatní většinové společnosti, což je nepřijatelné a nesouvisí s levicovým činěním, ale s levičátstvím.</t>
    </r>
  </si>
  <si>
    <r>
      <t>Poznámka</t>
    </r>
    <r>
      <rPr>
        <vertAlign val="superscript"/>
        <sz val="14"/>
        <color theme="1"/>
        <rFont val="Arial"/>
        <family val="2"/>
        <charset val="238"/>
      </rPr>
      <t xml:space="preserve"> 4)</t>
    </r>
    <r>
      <rPr>
        <sz val="14"/>
        <color theme="1"/>
        <rFont val="Arial"/>
        <family val="2"/>
        <charset val="238"/>
      </rPr>
      <t xml:space="preserve"> Multikulturalismus se lidskými dějinami táhne v dobrém i zlém.  Může být obohacením, ale také ohrožením. Patologie multikulturalismu EU typu spočívá v přehlížení až šikanování domácí většinové společnosti v údajném zájmu (zpravidla nezvaných) migrantů, přehnanou ochranou národnostních, rasových, náboženských a sexuálních menšin ad. Podobně od ekologů přejímá někdy i nereálné požadavky na ochranu životního prostředí. Multikulturalismus EU typu v určitých směrech navazuje na anarchismus, trockismus a maoismus.</t>
    </r>
  </si>
  <si>
    <r>
      <t xml:space="preserve">Poznámka </t>
    </r>
    <r>
      <rPr>
        <vertAlign val="superscript"/>
        <sz val="14"/>
        <color theme="1"/>
        <rFont val="Arial"/>
        <family val="2"/>
        <charset val="238"/>
      </rPr>
      <t>5)</t>
    </r>
    <r>
      <rPr>
        <sz val="14"/>
        <color theme="1"/>
        <rFont val="Arial"/>
        <family val="2"/>
        <charset val="238"/>
      </rPr>
      <t xml:space="preserve"> S programem radikální levice se shoduje v požadavku na zavedení co nejširší participace, tj. spolurozhodování zaměstsnanců o podniku. V případě požadavku na zavedení úplné výrobní samosprávy má radikální levice za to, že ne vždy jde o efektivní prostředek rozvoje podnikání, zvláště u velkých podniků a síťových odvětví. Problematický je ale i na úřadech (někdo za jejich chod musí zodpovídat) a není uplatnitelný v armádě, v policii apod., kde se velí. </t>
    </r>
  </si>
  <si>
    <r>
      <t xml:space="preserve">Poznámka </t>
    </r>
    <r>
      <rPr>
        <vertAlign val="superscript"/>
        <sz val="14"/>
        <color theme="1"/>
        <rFont val="Arial"/>
        <family val="2"/>
        <charset val="238"/>
      </rPr>
      <t>6)</t>
    </r>
    <r>
      <rPr>
        <sz val="14"/>
        <color theme="1"/>
        <rFont val="Arial"/>
        <family val="2"/>
        <charset val="238"/>
      </rPr>
      <t xml:space="preserve"> Základním problémem náboženství nejen pro levici je skutečnost, že každé náboženstsví je svou podstatou totalitní ideologie (rozhodující věci jsou dány Bohem a vykládány Písmem Svatým) a že se náboženství může stát státotvorným nebo, jako v případě islámu, státotvorné je z podstaty příslušné víry. Bez problémů lze zolerovat jen ta náboženství, která reálně tolerují občanskou společnost včetně charty základních práv a svobod občanů, které neusilují o její zničení, např. islamizaci, nebo omezení (zákaz potratů, antikoncepce atd.). U katolické církve je problém též ve skutečnosti, že jde o církev řízenou ze zahraničí, obvykle v rozporu s domácími zájmy. Pro atheisty a jinověrce je problém i nákladnost náboženství, dotovaná velmi často z peněz daňových poplatníků, typicky u katolické církve. </t>
    </r>
  </si>
  <si>
    <r>
      <t xml:space="preserve">Poznámka </t>
    </r>
    <r>
      <rPr>
        <vertAlign val="superscript"/>
        <sz val="14"/>
        <color theme="1"/>
        <rFont val="Arial"/>
        <family val="2"/>
        <charset val="238"/>
      </rPr>
      <t>7)</t>
    </r>
    <r>
      <rPr>
        <sz val="14"/>
        <color theme="1"/>
        <rFont val="Arial"/>
        <family val="2"/>
        <charset val="238"/>
      </rPr>
      <t xml:space="preserve"> Problém ve vztahu k osobám jiného pohlaví má tři směry: nelze je dávat za vzor hodný obdivu (biologicky jsou patologickou odchylkou, kterou lze pouze tolerovat), nelze jim přiznat právo uzavírat manželství (manželství je privilegium jen pro vztah osob různého pohlaví, připuštění sňatků homosexuálů jej degraduje) a problematická je i snaha umožnit jim adopci dětí hetorosexuálů, neboť jim nemůžou být dobrým vzorem sexuálního chování. V těchto směrech nemůže jít o diskriminaci.</t>
    </r>
  </si>
  <si>
    <r>
      <t xml:space="preserve">Poznámka </t>
    </r>
    <r>
      <rPr>
        <vertAlign val="superscript"/>
        <sz val="14"/>
        <color theme="1"/>
        <rFont val="Arial"/>
        <family val="2"/>
        <charset val="238"/>
      </rPr>
      <t>8)</t>
    </r>
    <r>
      <rPr>
        <sz val="14"/>
        <color theme="1"/>
        <rFont val="Arial"/>
        <family val="2"/>
        <charset val="238"/>
      </rPr>
      <t xml:space="preserve"> Četné zájmové organizace jsou ve vztahu k "levice - pravice" nejčastěji ambivalentní. Platí to i pro levicí často vyzdvihované zahrádkáře, včelaře, lesníky, myslivce a rybáře, kteří zpravidla vyznávají i tradiční konzervativní hodnoty s výjimkou náboženství.</t>
    </r>
  </si>
  <si>
    <r>
      <t xml:space="preserve">Poznámka </t>
    </r>
    <r>
      <rPr>
        <vertAlign val="superscript"/>
        <sz val="14"/>
        <color theme="1"/>
        <rFont val="Arial"/>
        <family val="2"/>
        <charset val="238"/>
      </rPr>
      <t>9)</t>
    </r>
    <r>
      <rPr>
        <sz val="14"/>
        <color theme="1"/>
        <rFont val="Arial"/>
        <family val="2"/>
        <charset val="238"/>
      </rPr>
      <t xml:space="preserve"> V zásadním rozporu s levicovými hodnotami jsou hodnoty liberální ekonomie.  Klasické konzervativní hodnoty s výjimkou náboženství (a možném dogmatickém lpění na špatném společenském řádu) by měly být levici vlastní, byť ne jako priorita.</t>
    </r>
  </si>
  <si>
    <r>
      <t>Tabulka č. 13 - Jednotivé ideové směry současné levice</t>
    </r>
    <r>
      <rPr>
        <b/>
        <vertAlign val="superscript"/>
        <sz val="20"/>
        <color theme="1"/>
        <rFont val="Arial"/>
        <family val="2"/>
        <charset val="238"/>
      </rPr>
      <t xml:space="preserve"> 1)</t>
    </r>
  </si>
  <si>
    <t>Tabulka č. 14 - Tresty odnětí svobody obyvatel v SSSR 1934-53 v tis. osob a v %</t>
  </si>
  <si>
    <t>Tábory Gulagu</t>
  </si>
  <si>
    <t>Mrtví</t>
  </si>
  <si>
    <t>Vězni</t>
  </si>
  <si>
    <t>1,296,494</t>
  </si>
  <si>
    <t>1,196,369</t>
  </si>
  <si>
    <t>1,881,570</t>
  </si>
  <si>
    <t>1,317,195</t>
  </si>
  <si>
    <t>34.5</t>
  </si>
  <si>
    <t>2,022,976</t>
  </si>
  <si>
    <t>1,344,408</t>
  </si>
  <si>
    <t>33.1</t>
  </si>
  <si>
    <t>1,850,258</t>
  </si>
  <si>
    <t>1,500,524</t>
  </si>
  <si>
    <t>2,417,468</t>
  </si>
  <si>
    <t>1,415,596</t>
  </si>
  <si>
    <t>18.0</t>
  </si>
  <si>
    <t>2,054,035</t>
  </si>
  <si>
    <t>35.6</t>
  </si>
  <si>
    <t>17.0</t>
  </si>
  <si>
    <t>1,719,495</t>
  </si>
  <si>
    <t>40.7</t>
  </si>
  <si>
    <t>1,335,032</t>
  </si>
  <si>
    <t>41.2</t>
  </si>
  <si>
    <t>1,740,646</t>
  </si>
  <si>
    <t>59.2</t>
  </si>
  <si>
    <t>3.0</t>
  </si>
  <si>
    <t>1,818,621</t>
  </si>
  <si>
    <t>54.3</t>
  </si>
  <si>
    <t>2,027,796</t>
  </si>
  <si>
    <t>1,108,057</t>
  </si>
  <si>
    <t>38.0</t>
  </si>
  <si>
    <t>1,091,478</t>
  </si>
  <si>
    <t>2,475,385</t>
  </si>
  <si>
    <t>1,216,361</t>
  </si>
  <si>
    <t>34.9</t>
  </si>
  <si>
    <t>1,140,324</t>
  </si>
  <si>
    <t>2,356,685</t>
  </si>
  <si>
    <t>1,416,300</t>
  </si>
  <si>
    <t>1.0</t>
  </si>
  <si>
    <t>1,145,051</t>
  </si>
  <si>
    <t>2,561,351</t>
  </si>
  <si>
    <t>1,533,767</t>
  </si>
  <si>
    <t>31.0</t>
  </si>
  <si>
    <t>2,528,146</t>
  </si>
  <si>
    <t>1,711,202</t>
  </si>
  <si>
    <t>0.6</t>
  </si>
  <si>
    <t>2,504,514</t>
  </si>
  <si>
    <t>1,727,970</t>
  </si>
  <si>
    <t>0.3</t>
  </si>
  <si>
    <t>2,468,524</t>
  </si>
  <si>
    <r>
      <t xml:space="preserve">Zdroj: </t>
    </r>
    <r>
      <rPr>
        <sz val="12"/>
        <color rgb="FF000000"/>
        <rFont val="Times New Roman"/>
        <family val="1"/>
        <charset val="238"/>
      </rPr>
      <t>Tabulka časopisu</t>
    </r>
    <r>
      <rPr>
        <i/>
        <sz val="12"/>
        <color rgb="FF000000"/>
        <rFont val="Times New Roman"/>
        <family val="1"/>
        <charset val="238"/>
      </rPr>
      <t xml:space="preserve"> American Historical Review. Citováno z </t>
    </r>
    <r>
      <rPr>
        <sz val="12"/>
        <color theme="1"/>
        <rFont val="Times New Roman"/>
        <family val="1"/>
        <charset val="238"/>
      </rPr>
      <t xml:space="preserve">Mario Sousa - Lži týkající se dějin Sovětského svazu 21. 7. 2015 = 40). Z angličtiny přeložil Lukáš Sluka. </t>
    </r>
  </si>
  <si>
    <t>kontrarev. %</t>
  </si>
  <si>
    <t>Mrtvých %</t>
  </si>
  <si>
    <t>Stát</t>
  </si>
  <si>
    <t>Vznik</t>
  </si>
  <si>
    <t>Zánik</t>
  </si>
  <si>
    <r>
      <t>Vnucené války /</t>
    </r>
    <r>
      <rPr>
        <i/>
        <sz val="14"/>
        <color theme="1"/>
        <rFont val="Arial"/>
        <family val="2"/>
        <charset val="238"/>
      </rPr>
      <t xml:space="preserve"> násilné svržení</t>
    </r>
  </si>
  <si>
    <t>Kontrarevoluce</t>
  </si>
  <si>
    <t>Cizí vojska</t>
  </si>
  <si>
    <t>Vlastní agrese</t>
  </si>
  <si>
    <t>Extrémní represe</t>
  </si>
  <si>
    <t>Předkapitalistické společenské formace</t>
  </si>
  <si>
    <t>Sociální stát</t>
  </si>
  <si>
    <t>Centralisticko přikazovací soustava řízení</t>
  </si>
  <si>
    <t>Neřešené národnostní problémy</t>
  </si>
  <si>
    <t>Zásadní náboženské problémy</t>
  </si>
  <si>
    <t>Vojenská slabost</t>
  </si>
  <si>
    <t>Velmi vysoké vojenské výdaje</t>
  </si>
  <si>
    <t>Dobrovolný izolacionismus</t>
  </si>
  <si>
    <t>Vysoké zadlužení vůči VKS</t>
  </si>
  <si>
    <t>Dobrovolné přeskakování etap</t>
  </si>
  <si>
    <t>Zaostávání zemědělství</t>
  </si>
  <si>
    <t>Znárodnění drobných služeb</t>
  </si>
  <si>
    <t>Vyhrocené ekologické problémy</t>
  </si>
  <si>
    <t>Územní chozrasčot, dílna základ podnikání</t>
  </si>
  <si>
    <t>Vyhlášení vybudování socialismu</t>
  </si>
  <si>
    <t>Vedoucí úloha KS v ústavě</t>
  </si>
  <si>
    <t>Forma</t>
  </si>
  <si>
    <t>Datum</t>
  </si>
  <si>
    <t>SSSR</t>
  </si>
  <si>
    <t>Domácí revoluce - VŘSR</t>
  </si>
  <si>
    <t>1918-21, 1941-45</t>
  </si>
  <si>
    <t>1918-21</t>
  </si>
  <si>
    <t>1968, 1979-89</t>
  </si>
  <si>
    <t>1929-53</t>
  </si>
  <si>
    <t>Ano!</t>
  </si>
  <si>
    <t>Ano!!!</t>
  </si>
  <si>
    <t>1917-53, po roce 1964</t>
  </si>
  <si>
    <t>?</t>
  </si>
  <si>
    <t>Mongolsko</t>
  </si>
  <si>
    <t>Domácí revoluce</t>
  </si>
  <si>
    <t>.1938</t>
  </si>
  <si>
    <t>SSSR 1938-58</t>
  </si>
  <si>
    <t>Asijský výr. způsob</t>
  </si>
  <si>
    <t>ČSSR</t>
  </si>
  <si>
    <t>1944-48</t>
  </si>
  <si>
    <t>.1968?</t>
  </si>
  <si>
    <t>SSSR  1968-91</t>
  </si>
  <si>
    <t>NDR</t>
  </si>
  <si>
    <t>Na bázi osvobození Rudou arm.</t>
  </si>
  <si>
    <t>.9.11.1989</t>
  </si>
  <si>
    <t>.1953</t>
  </si>
  <si>
    <t>SSSR 1945-94</t>
  </si>
  <si>
    <t>Polsko</t>
  </si>
  <si>
    <t>Na bázi osvobození RA</t>
  </si>
  <si>
    <t>1944-45</t>
  </si>
  <si>
    <t>.6.1989</t>
  </si>
  <si>
    <t>1980-81</t>
  </si>
  <si>
    <t>SSSR  1944-93</t>
  </si>
  <si>
    <t>Maďarsko</t>
  </si>
  <si>
    <t>.10. 1989</t>
  </si>
  <si>
    <t>SSSR  1944-91</t>
  </si>
  <si>
    <t>Rumunsko</t>
  </si>
  <si>
    <t>.12.1989</t>
  </si>
  <si>
    <t>SSSR 1944-58</t>
  </si>
  <si>
    <t>Bulharsko</t>
  </si>
  <si>
    <t>Domácí revoluce s podporou RA</t>
  </si>
  <si>
    <t>SSSR  1944-47</t>
  </si>
  <si>
    <t>Jugoslávie</t>
  </si>
  <si>
    <t>SSSR 1944-45</t>
  </si>
  <si>
    <t>Albánie</t>
  </si>
  <si>
    <t>Domácí revoluce na konci 2.SV</t>
  </si>
  <si>
    <t>Atheistický stát</t>
  </si>
  <si>
    <t>1950-85</t>
  </si>
  <si>
    <t>Čína</t>
  </si>
  <si>
    <t>Domácí revoluce po 2.SV</t>
  </si>
  <si>
    <t>trvá</t>
  </si>
  <si>
    <t>SSSR 1945-46</t>
  </si>
  <si>
    <t>1969, 1979</t>
  </si>
  <si>
    <t>1966-69</t>
  </si>
  <si>
    <t>50.-70. léta</t>
  </si>
  <si>
    <t>1960-78</t>
  </si>
  <si>
    <t>1959-62 1966-69</t>
  </si>
  <si>
    <t>KLDR</t>
  </si>
  <si>
    <t>SSSR 1945-8, Čína 1950-</t>
  </si>
  <si>
    <t>1950-53</t>
  </si>
  <si>
    <t>od r. 1953</t>
  </si>
  <si>
    <t>Vietnam - VDR, VSR</t>
  </si>
  <si>
    <t>1947-54, 1963-73, 1978-79</t>
  </si>
  <si>
    <t>Kuba</t>
  </si>
  <si>
    <t>Krátkodobě SSSR 1962</t>
  </si>
  <si>
    <t>Laos</t>
  </si>
  <si>
    <t>Domácí revoluce v boji proti francouzskému kolonialismu</t>
  </si>
  <si>
    <t>1973 leden</t>
  </si>
  <si>
    <t>1965-73</t>
  </si>
  <si>
    <t>Libye</t>
  </si>
  <si>
    <t>Státní převrat armády</t>
  </si>
  <si>
    <t>9.-10.2011</t>
  </si>
  <si>
    <t>.4.-.10.2011</t>
  </si>
  <si>
    <t>Feudalismus!!!</t>
  </si>
  <si>
    <t>Státy částečně socializované</t>
  </si>
  <si>
    <t>Sýrie</t>
  </si>
  <si>
    <t>Vojenský převrat - BAAS</t>
  </si>
  <si>
    <t>1967, 2011</t>
  </si>
  <si>
    <t xml:space="preserve">Rusko od roku 2015 </t>
  </si>
  <si>
    <t>Dem. Jemen</t>
  </si>
  <si>
    <t>Ovládnutí metropole Saná</t>
  </si>
  <si>
    <t>Irák</t>
  </si>
  <si>
    <t>Palácový převrat Kásima</t>
  </si>
  <si>
    <t>1980-88, 1990-91</t>
  </si>
  <si>
    <t>Zdroj: vlastní rozbor</t>
  </si>
  <si>
    <t>v hrubém rozporu s realitou socialismus vyhlásila také Etiopie</t>
  </si>
  <si>
    <t>Tabulka č. 15 - Vybraná fakta o státech, které budovaly socialismus</t>
  </si>
  <si>
    <t>Domácí revoluce s podporou RA v Srbsku</t>
  </si>
  <si>
    <t xml:space="preserve">Tabulka č. 1 - Možné náklady a možné ekonomické škody ze znehodnocování přírodních složek životního prostředí v ČR </t>
  </si>
  <si>
    <t>Náklady na životní prostředí</t>
  </si>
  <si>
    <t>Ekonomické škody</t>
  </si>
  <si>
    <t>Investice na OŽP</t>
  </si>
  <si>
    <t>Veřejné výdaje na životní prostředí</t>
  </si>
  <si>
    <t>Tuhé, SO2 a NOx</t>
  </si>
  <si>
    <t>CO2 z energetiky</t>
  </si>
  <si>
    <t>Škody z dopravy</t>
  </si>
  <si>
    <t>mld. Kč</t>
  </si>
  <si>
    <r>
      <t>Zdroj: Investice na ochranu ŽP - ČSÚ, výdaje na ŽP - výkazy MF, odhady škod Jan Zeman. V případě emisí tuhých, SO</t>
    </r>
    <r>
      <rPr>
        <vertAlign val="subscript"/>
        <sz val="11"/>
        <color theme="1"/>
        <rFont val="Times New Roman"/>
        <family val="1"/>
        <charset val="238"/>
      </rPr>
      <t>2</t>
    </r>
    <r>
      <rPr>
        <sz val="11"/>
        <color theme="1"/>
        <rFont val="Times New Roman"/>
        <family val="1"/>
        <charset val="238"/>
      </rPr>
      <t xml:space="preserve"> a NO</t>
    </r>
    <r>
      <rPr>
        <vertAlign val="subscript"/>
        <sz val="11"/>
        <color theme="1"/>
        <rFont val="Times New Roman"/>
        <family val="1"/>
        <charset val="238"/>
      </rPr>
      <t>x</t>
    </r>
    <r>
      <rPr>
        <sz val="11"/>
        <color theme="1"/>
        <rFont val="Times New Roman"/>
        <family val="1"/>
        <charset val="238"/>
      </rPr>
      <t xml:space="preserve"> použita metoda Světové banky, v případě emisí CO</t>
    </r>
    <r>
      <rPr>
        <vertAlign val="subscript"/>
        <sz val="11"/>
        <color theme="1"/>
        <rFont val="Times New Roman"/>
        <family val="1"/>
        <charset val="238"/>
      </rPr>
      <t>2</t>
    </r>
    <r>
      <rPr>
        <sz val="11"/>
        <color theme="1"/>
        <rFont val="Times New Roman"/>
        <family val="1"/>
        <charset val="238"/>
      </rPr>
      <t xml:space="preserve"> základem doporučení ministrů dopravy členských států EU z roku 1997, v případě dopravy jde o autorovy výpočty objektivními metodami kvantifikace ekonomických škod.</t>
    </r>
  </si>
  <si>
    <t>z nemovito sti k ekologizaci energetiky - písm. r</t>
  </si>
  <si>
    <t>Spotřební daň z lihu a lihových výrobků, DPH</t>
  </si>
  <si>
    <t>Dominový efekt z pádu SSSR</t>
  </si>
  <si>
    <t>Podpora výroby pohonných hmot z biomasy</t>
  </si>
  <si>
    <t>Schéma č. 2 - Kategoriální systém "Externality J.E. Meada  - náklady zpětné vazby</t>
  </si>
  <si>
    <t xml:space="preserve"> V.V. Novožilova"</t>
  </si>
  <si>
    <r>
      <t xml:space="preserve"> </t>
    </r>
    <r>
      <rPr>
        <sz val="10"/>
        <color rgb="FF000000"/>
        <rFont val="Courier New"/>
        <family val="3"/>
        <charset val="238"/>
      </rPr>
      <t xml:space="preserve"> ┌───────────────────────────────────────────────────────────────┐</t>
    </r>
  </si>
  <si>
    <t xml:space="preserve"> │   E   X   T   E   R   N   A   L   I   T   Y     J. E. Meada   │</t>
  </si>
  <si>
    <t xml:space="preserve"> ├─────────────────┬─────────────────────────────────────────────┤</t>
  </si>
  <si>
    <t xml:space="preserve"> │Pozitivní Extern.│       Negativní     externality             │</t>
  </si>
  <si>
    <t xml:space="preserve"> └─────────────────┼─────────────┬───────────────────────────────┤</t>
  </si>
  <si>
    <t xml:space="preserve">                   │N. Peněžní E.│Negativní Technolog.Externality│</t>
  </si>
  <si>
    <t xml:space="preserve">                   └─────────────┼─────────────┬─────────────────┤</t>
  </si>
  <si>
    <t xml:space="preserve">                                 │N.T.Ekol.Ext.│N.T.Neekol.Exter.│</t>
  </si>
  <si>
    <t xml:space="preserve">                                 └┬───────────┬┴─────────────────┘</t>
  </si>
  <si>
    <t>┌────────────────┬────────────────┴───────────┴────────────┬───┐</t>
  </si>
  <si>
    <t>│ Ztráty surovin │Negat. Technolog. ekologické externality │ 1 │</t>
  </si>
  <si>
    <t>├────────────────┴─────────────────────────────────────────┴───┤</t>
  </si>
  <si>
    <t>│                  E K O L O G I C K É    Š K O D Y            │</t>
  </si>
  <si>
    <t>├─────────────────────┬────────────────────────────────────────┤</t>
  </si>
  <si>
    <t>│   mimoekonomické    │             ekonomické                 │</t>
  </si>
  <si>
    <t>├─────────┬───────────┼───────────────────┬────────────────────┤</t>
  </si>
  <si>
    <t>│dnešní gener.budoucí │    přímé          │    nepřímé         │</t>
  </si>
  <si>
    <t>└─────────┴───────────┴────┬──────────────┴────┬─────────┬─────┘</t>
  </si>
  <si>
    <t xml:space="preserve">         ┌─────┬──────┐</t>
  </si>
  <si>
    <t xml:space="preserve">         │nákl.│nákl. ├────┴───────────────────┴───┬─────┴─────┐</t>
  </si>
  <si>
    <t xml:space="preserve">         │zame-│zachy-│ náklady kompenzace sociálně│ náklady   │</t>
  </si>
  <si>
    <t xml:space="preserve">         │zení2│cení 3│ ekonomických škod ze zneh. │na zmírnění│</t>
  </si>
  <si>
    <t xml:space="preserve">         ├─────┴──────┼────────────────────────────┴───────────┤</t>
  </si>
  <si>
    <t xml:space="preserve">         │  náklady   │    náklady vyvolané                    │</t>
  </si>
  <si>
    <t xml:space="preserve">         │ na ochranu │    ekologickými škodami                │</t>
  </si>
  <si>
    <t xml:space="preserve">         ├────────────┴────────────────────────────────────────┤</t>
  </si>
  <si>
    <t xml:space="preserve">         │       E K O L O G I C K É     N Á K L A D Y         │</t>
  </si>
  <si>
    <t xml:space="preserve">       ┌─┴────────────┬────────────────────────────────────────┤</t>
  </si>
  <si>
    <t xml:space="preserve">       │nákl.tvorby ŽP│  náklady vyvolané ekologickými škodami │</t>
  </si>
  <si>
    <t xml:space="preserve">       └──────────────┼────────────┬─────────────┼─────────────┤</t>
  </si>
  <si>
    <t xml:space="preserve">                      │jednoznačně │ podmíněně   │ jednoznačně │</t>
  </si>
  <si>
    <t xml:space="preserve">                      │společensky │ společensky │ společensky │</t>
  </si>
  <si>
    <t xml:space="preserve">                      │nutné       │   nutné     │ zbytečné    │</t>
  </si>
  <si>
    <t xml:space="preserve">                      ├────────────┴─────────────┼─────────────┴──────┐</t>
  </si>
  <si>
    <t xml:space="preserve">                      │ náklady vyvolané ekolo-  │náklady vyvolané    │</t>
  </si>
  <si>
    <t xml:space="preserve">                      │ gickými technologickými  │neekologickými tech-│</t>
  </si>
  <si>
    <t xml:space="preserve">                      │ škodami                  │nologickými škodami │</t>
  </si>
  <si>
    <t>┌──────────┬──────────┼──────────────────────────┴─────────────┬──────┘</t>
  </si>
  <si>
    <t>│náklady   │náklady   │                                        │</t>
  </si>
  <si>
    <t>│v důsledku│v důsledku│                                        │</t>
  </si>
  <si>
    <t>│absolutní │relativní │           náklady vyvolané             │</t>
  </si>
  <si>
    <t>│omezenosti│omezenosti│           technologickými              │</t>
  </si>
  <si>
    <t>│kvalitních│kvalitních│           škodami                      │</t>
  </si>
  <si>
    <t>│výrobních │výrobních │                                        │</t>
  </si>
  <si>
    <t>│zdrojů    │zdrojů    │                                        │</t>
  </si>
  <si>
    <t>├──────────┴──────────┴────────────────────────────────────────┤</t>
  </si>
  <si>
    <t>│  N Á K L A D Y   Z P Ě T N É   V A Z B Y   V. V. Novožilova  │</t>
  </si>
  <si>
    <t xml:space="preserve">└──────────────────────────────────────────────────────────────┘ </t>
  </si>
  <si>
    <t xml:space="preserve"> 1 ekologické škody, které způsobuje původce ekologických škod sám sobě, tzv. ekologické internality</t>
  </si>
  <si>
    <t xml:space="preserve"> 2 náklady zamezení vzniku negativních ekologických vlivů,</t>
  </si>
  <si>
    <t xml:space="preserve"> 3 náklady na zachycení a zneškodnění produkovaných škodlivin.</t>
  </si>
  <si>
    <t xml:space="preserve">Pramen: vlastní rozbor, základ schématu viz 9) a 11). Grafická velikost jednotlivých </t>
  </si>
  <si>
    <t>Schéma č. 1 - Struktura procesu znehodnocování přírodních složek životního prostředí</t>
  </si>
  <si>
    <t xml:space="preserve">  ┌───────────────────────────────────────────────────────┐</t>
  </si>
  <si>
    <t xml:space="preserve"> 4│           2┌─────────────────────────────────────┐    │</t>
  </si>
  <si>
    <t xml:space="preserve">  │   0        │                                     │  0 │</t>
  </si>
  <si>
    <t xml:space="preserve">  │ 1┌─────────┼────────────────────────────┐   2a   │    │</t>
  </si>
  <si>
    <t xml:space="preserve">  │  │         │      0                     │        │    │</t>
  </si>
  <si>
    <t xml:space="preserve">  │  │  3┌─────┼────────────────────────────┼────────┼─┐  │</t>
  </si>
  <si>
    <t xml:space="preserve">  │  │   │     │                            │        │ │  │</t>
  </si>
  <si>
    <t xml:space="preserve">  │  │   │     │         1 = 2c = 3b        │ 2b = 3a│ │  │</t>
  </si>
  <si>
    <t xml:space="preserve">  │  │ 0 │  0  └────────────────────────────┼────────┘ │  │</t>
  </si>
  <si>
    <t xml:space="preserve">  │  │   │                                  │    3c    │  │</t>
  </si>
  <si>
    <t xml:space="preserve">  │  └───┼──────────────────────────────────┘          │  │</t>
  </si>
  <si>
    <t xml:space="preserve">  │ 0    └─────────────────────────────────────────────┘  │</t>
  </si>
  <si>
    <t xml:space="preserve">  └───────────────────────────────────────────────────────┘</t>
  </si>
  <si>
    <t>Vysvětlivky:</t>
  </si>
  <si>
    <t xml:space="preserve"> 0 - prázdná množina </t>
  </si>
  <si>
    <t xml:space="preserve"> 1 = 2c = 3b - proces znečišťování </t>
  </si>
  <si>
    <t xml:space="preserve"> 2 - proces narušování ekologické rovnováhy </t>
  </si>
  <si>
    <t xml:space="preserve"> 2a - vymření nebo přemnožení určitého druhu </t>
  </si>
  <si>
    <t xml:space="preserve"> 2b = 3a - devastace "neznečištěním" </t>
  </si>
  <si>
    <t xml:space="preserve"> 3 - proces neracionálního využívání přírodních zdrojů </t>
  </si>
  <si>
    <t xml:space="preserve"> 3c - ztráty surovin a energie jejich neefektivní těžbou a spotřebou </t>
  </si>
  <si>
    <t xml:space="preserve"> 4 - proces znehodnocování přírodních složek životního prostředí </t>
  </si>
  <si>
    <t xml:space="preserve"> Pozn.: Narušování ekologické rovnováhy a neracionální využívání přírodních zdrojů jsou shodné v případě devastace přírodních složek životního prostředí neznečištěním. </t>
  </si>
  <si>
    <t xml:space="preserve">Pramen: Vlastní rozbor </t>
  </si>
  <si>
    <t>Schéma č. 3 - Společensko ekonomické formace a ekonomické zákony</t>
  </si>
  <si>
    <t>Kontrarevolucionáři (počet)</t>
  </si>
  <si>
    <t>Osvobozených</t>
  </si>
  <si>
    <t>Uprchlých</t>
  </si>
  <si>
    <t>V pracov. koloniích</t>
  </si>
  <si>
    <t>Vězňů</t>
  </si>
  <si>
    <t>Základní cíl radikální levice</t>
  </si>
  <si>
    <t>Dílčí cíl</t>
  </si>
  <si>
    <t>Dlouhodobá udržitelnost</t>
  </si>
  <si>
    <r>
      <t xml:space="preserve">Respekt k základním konzervativním hodnotám </t>
    </r>
    <r>
      <rPr>
        <b/>
        <sz val="8"/>
        <color theme="1"/>
        <rFont val="Times New Roman"/>
        <family val="1"/>
        <charset val="238"/>
      </rPr>
      <t>2)</t>
    </r>
  </si>
  <si>
    <t>Mutikulturalisté EU typu</t>
  </si>
  <si>
    <t>Zatím jen v sociálním pilíři</t>
  </si>
  <si>
    <t>U ochrany přírody, krajiny a ŽP dosud obojaký přístup</t>
  </si>
  <si>
    <t>Hnutí za samosprávné podnikání</t>
  </si>
  <si>
    <t>Ne – dílčí cíl cíl</t>
  </si>
  <si>
    <t>Většinový volební systém je při volbách zastupitelstev všech stupňů méně demokratický (vítěz bere vše) ve srovnání se systémem poměrného zastoupení</t>
  </si>
  <si>
    <t>Za práva náboženských menšin</t>
  </si>
  <si>
    <t>Za práva osob jiného pohlaví</t>
  </si>
  <si>
    <t xml:space="preserve">Hnutí družstev </t>
  </si>
  <si>
    <t>DPH mezinár.</t>
  </si>
  <si>
    <t>SD</t>
  </si>
  <si>
    <t>DPH en.</t>
  </si>
  <si>
    <t>Kč</t>
  </si>
  <si>
    <t>x</t>
  </si>
  <si>
    <t>Tabulka č. 2 - Výše osvobození u spotřební daně a DPH v dopravě podle položek v ČR v mil. Kč</t>
  </si>
  <si>
    <t>Zdroj: Vlastní výpočty na základě dat ČSÚ, MF, MD, CDV</t>
  </si>
  <si>
    <t>Tabulka č. 3 - Nekalkulované náklady v dopravě ČR v roce 2010 v mld. Kč:</t>
  </si>
  <si>
    <t xml:space="preserve">Tabulka č. 4 – Konečná spotřeba energie v ČR dle odvětví v letech 1990 - 2016 </t>
  </si>
  <si>
    <t>Tabulka č. 5: Pokrytí OZE v ČR (mil. Kč)</t>
  </si>
  <si>
    <r>
      <t xml:space="preserve">1989 </t>
    </r>
    <r>
      <rPr>
        <sz val="14"/>
        <color theme="1"/>
        <rFont val="Arial"/>
        <family val="2"/>
        <charset val="238"/>
      </rPr>
      <t>1)</t>
    </r>
  </si>
  <si>
    <r>
      <t xml:space="preserve">1990 </t>
    </r>
    <r>
      <rPr>
        <sz val="14"/>
        <color theme="1"/>
        <rFont val="Arial"/>
        <family val="2"/>
        <charset val="238"/>
      </rPr>
      <t>1)</t>
    </r>
  </si>
  <si>
    <t>osvoboze ní paliv a energie spotřebovaných v dopravě</t>
  </si>
  <si>
    <t>Výpočet deficitu odvodu na fond jaderné koncovky</t>
  </si>
  <si>
    <t>Položka / rok</t>
  </si>
  <si>
    <r>
      <t>4.1. emise PM, NOx, SO</t>
    </r>
    <r>
      <rPr>
        <vertAlign val="subscript"/>
        <sz val="14"/>
        <rFont val="Times New Roman"/>
        <family val="1"/>
        <charset val="238"/>
      </rPr>
      <t>2</t>
    </r>
  </si>
  <si>
    <t>4.2. emise GHG</t>
  </si>
  <si>
    <t>4.6. jaderná koncovka</t>
  </si>
  <si>
    <t>4. Celkem</t>
  </si>
  <si>
    <t>Kumulat. Inflace</t>
  </si>
  <si>
    <t>Pomocné výpočty - CO2</t>
  </si>
  <si>
    <t xml:space="preserve">Výroba elektřiny </t>
  </si>
  <si>
    <t>Výkupní cena</t>
  </si>
  <si>
    <t>Má se zaplatit 10%</t>
  </si>
  <si>
    <t>ČEZ zaplatil dle MF</t>
  </si>
  <si>
    <t>Deficit odvodů</t>
  </si>
  <si>
    <t xml:space="preserve">Měrný deficit </t>
  </si>
  <si>
    <t>ČEZ měl zaplatit dle zák.</t>
  </si>
  <si>
    <t>DPH/MWh v Kč</t>
  </si>
  <si>
    <t>MWh</t>
  </si>
  <si>
    <t>Kč/MWh</t>
  </si>
  <si>
    <t>ČEZ zaplatil za JEDUa JETE</t>
  </si>
  <si>
    <t>Celková měsíční statistika pro rok 2007</t>
  </si>
  <si>
    <t>Měsíc Počet kontraktů Objem Objem</t>
  </si>
  <si>
    <t>(MW) (MWh) (EUR)</t>
  </si>
  <si>
    <t>Euro</t>
  </si>
  <si>
    <t>cena v euro</t>
  </si>
  <si>
    <t>kurs</t>
  </si>
  <si>
    <t>cena v Kč</t>
  </si>
  <si>
    <t>Poznámka: zavádění trhu s elektřinou rozvrátilo  statistiky cen elektřiny. Proto od roku 2007 počítána výkupní cena elektřiny z údajů na burze s elektřinou s tím, že skutečnost může být vyšší.</t>
  </si>
  <si>
    <t>ČD</t>
  </si>
  <si>
    <t>2010 = 2,2 Kč/kWh</t>
  </si>
  <si>
    <t>Zdroj: výpočty Cenia, resp. JZ. Kumulativní inflace spotřebitelských cen v ČR – rok 1989 = 100 podle dat ČSÚ.</t>
  </si>
  <si>
    <t>2007 = 1,78 Kč/kWh</t>
  </si>
  <si>
    <t xml:space="preserve">4.2. – emise skleníkových "Energetika minus doprava dle členění ČHMÚ. </t>
  </si>
  <si>
    <t>4.1. - Počítáno jako REZZO I-III</t>
  </si>
  <si>
    <t>Výkupní cena elektřiny dle burzy s elektřinou v Praze</t>
  </si>
  <si>
    <t>Energetika od roku 2000 = energetika minus doprava minus fugitivní emise</t>
  </si>
  <si>
    <t>Odvody na Jaderný účet, 1999–2015</t>
  </si>
  <si>
    <t xml:space="preserve">  </t>
  </si>
  <si>
    <t>mil. Kč</t>
  </si>
  <si>
    <t>Výše odvodů na Jaderný účet</t>
  </si>
  <si>
    <t xml:space="preserve">1 156,8 </t>
  </si>
  <si>
    <t xml:space="preserve">1 323,6 </t>
  </si>
  <si>
    <t xml:space="preserve">1 249,9 </t>
  </si>
  <si>
    <t xml:space="preserve">1 299,4 </t>
  </si>
  <si>
    <t xml:space="preserve">1 301,9 </t>
  </si>
  <si>
    <t xml:space="preserve">1 333,1 </t>
  </si>
  <si>
    <t xml:space="preserve">1 360,0 </t>
  </si>
  <si>
    <t xml:space="preserve">1 415,2 </t>
  </si>
  <si>
    <t>1 555,9</t>
  </si>
  <si>
    <t>1 547,6</t>
  </si>
  <si>
    <t>Pozn.: Odvody na tzv. jaderný účet jsou od roku 1997 povinni platit všichni původci radioaktivních odpadů (především provozovatel jaderné elektrárny). Finanční prostředky vedené na jaderném účtu jsou účelově vázány především pro výstavbu hlubinného úložiště pro uložení vyhořelého jaderného paliva a vysokoradioaktivních odpadů vzniklých při likvidaci jaderné elektrárny.</t>
  </si>
  <si>
    <t>Zdroj: MF</t>
  </si>
  <si>
    <t>cit. Z Ročenky ŽP ČR 2015</t>
  </si>
  <si>
    <t>rozpor v datech!</t>
  </si>
  <si>
    <t>Tržby v eurech</t>
  </si>
  <si>
    <t>Prodej el.</t>
  </si>
  <si>
    <t>Cena E/MWh</t>
  </si>
  <si>
    <t>Kč/E</t>
  </si>
  <si>
    <t>Cena Kč/MWh</t>
  </si>
  <si>
    <t xml:space="preserve">Dobrý den, </t>
  </si>
  <si>
    <t xml:space="preserve">2007 = </t>
  </si>
  <si>
    <t xml:space="preserve">Bohužel tyto údaje nemáme. Spot ceny asi nejlépe uvidíte na OTE v roční statistice http://www.ote-cr.cz/statistika/rocni-zprava. Spot který se dělá na burze je naprostý minimum. </t>
  </si>
  <si>
    <t xml:space="preserve">Průměrnou ceny neevidujem možná by vám pomohla roční statistiky, takže vývoj roční CZ base dodávky a roční dodávky CZ-SK-HU (http://www.pxe.cz/dokument.aspx?k=Statistika&amp;language=czech) nebo výroční zpráva http://www.pxe.cz/Pxe_downloads/Info/vz10-cz-PXE.pdf.. Tam uvidíte objem za rok v EUR (bohužel v CZK to nemáme) a objem v MWh. Takže by pak stačilo vydělit objem EUR objemem MWh . Problém je že v 2007 se jedná o pouze České fyzické futures, pro rok 2009 jsou tam České, Slovenské a Maďarské, a pro rok 2010 jsou tam také finanční produkty. </t>
  </si>
  <si>
    <t xml:space="preserve">Stačily by vám tyto údaje? </t>
  </si>
  <si>
    <t xml:space="preserve">2008 = </t>
  </si>
  <si>
    <t xml:space="preserve">Jsem vám to ještě dopočítal pro Futures na centy bohužel pro spot to nemám úplně protože se jedná hodně o hodinové produkty který se pouze posílají na OTE. </t>
  </si>
  <si>
    <t>2009 =</t>
  </si>
  <si>
    <t>2010 =</t>
  </si>
  <si>
    <t>Jan Zeman - Tabulka č. 9 - Neinternalizované externality paliv a energie v ČR v letech 1989 - 2017 v mil. Kč</t>
  </si>
  <si>
    <t>Motta</t>
  </si>
  <si>
    <r>
      <t xml:space="preserve">Kapitola 1 </t>
    </r>
    <r>
      <rPr>
        <sz val="12"/>
        <color rgb="FF000000"/>
        <rFont val="Times New Roman"/>
        <family val="1"/>
        <charset val="238"/>
      </rPr>
      <t>–</t>
    </r>
    <r>
      <rPr>
        <b/>
        <sz val="12"/>
        <color rgb="FF000000"/>
        <rFont val="Times New Roman"/>
        <family val="1"/>
        <charset val="238"/>
      </rPr>
      <t xml:space="preserve"> Základní pojmy environmentální ekonomie</t>
    </r>
  </si>
  <si>
    <t>1.1. Základní pojmy environmentální ekonomie a vztahy mezi nimi</t>
  </si>
  <si>
    <t>1.2. Z historie velkých klimatických změn na Zemi</t>
  </si>
  <si>
    <t>1.3. Základní koncept klimatických změn OPCC</t>
  </si>
  <si>
    <t>1.4. Argumenty proti koncepci klimatických změn IPCC</t>
  </si>
  <si>
    <t xml:space="preserve">Literatura ke kapitole 1 </t>
  </si>
  <si>
    <t>2.1 Ekonomické zákony obecně</t>
  </si>
  <si>
    <t>2.2 Ekonomickými zákony nejsou...</t>
  </si>
  <si>
    <t>2.3 Zákon růstu pravých lidských potřeb</t>
  </si>
  <si>
    <t>2.4 Zákon hodnoty</t>
  </si>
  <si>
    <t>2.4.1 O tzv. rozporu mezi I. a III. dílem Marxova Kapitálu</t>
  </si>
  <si>
    <t>2.5 Společenské potřeby a trh</t>
  </si>
  <si>
    <t>2.6 Zákon maximalizace zisku</t>
  </si>
  <si>
    <t>2.7 Zákon přirozené akumulace kapitálu</t>
  </si>
  <si>
    <t>2.8 Zákon plánovitého rozvoje</t>
  </si>
  <si>
    <t>2.9 Zákon rozdělování podle práce</t>
  </si>
  <si>
    <t>2.10 Zákon společenského přivlastňování</t>
  </si>
  <si>
    <t>3.1 Války a další hrubé nedostatky společenského mechanismu</t>
  </si>
  <si>
    <t>3.2 Ekonomický růst</t>
  </si>
  <si>
    <t>3.3 Růst počtu obyvatel a jejich příjmové diferenciace</t>
  </si>
  <si>
    <t>3.4 Tržní ekonomika</t>
  </si>
  <si>
    <t>3.5 Rozporný vztah ekonomiky a externalit</t>
  </si>
  <si>
    <t>3.6 Problém nepravých potřeb</t>
  </si>
  <si>
    <t>3.7 Sociální otázky, zvláště pak nezaměstnanosti</t>
  </si>
  <si>
    <t>3.8 Historie regulace trhu státem</t>
  </si>
  <si>
    <t>3.9 Hodnotový systém euroamerické civilizace</t>
  </si>
  <si>
    <t>3.10 Degenerace lidského rodu</t>
  </si>
  <si>
    <t>4.1 Udržitelné (šetrné či racionální) využívání přírodních zdrojů obecně</t>
  </si>
  <si>
    <t>4.2 Udržitelné využívání prostoru</t>
  </si>
  <si>
    <t>4.3 Udržitelná doprava</t>
  </si>
  <si>
    <t>4.4 Udržitelná energetika</t>
  </si>
  <si>
    <t>4.5 Odstranění ekologicky závadných technologií a výrobků</t>
  </si>
  <si>
    <t>4.6 Problematika odpadů</t>
  </si>
  <si>
    <t>4.7 Zamezení plýtvání ve sféře spotřeby</t>
  </si>
  <si>
    <t>4.8 Zabezpečení druhové diverzity přírody</t>
  </si>
  <si>
    <t>4.9 Stabilizovat počet obyvatel na přijatelné úrovni</t>
  </si>
  <si>
    <r>
      <t xml:space="preserve">Kapitola 5 </t>
    </r>
    <r>
      <rPr>
        <sz val="12"/>
        <color rgb="FF000000"/>
        <rFont val="Times New Roman"/>
        <family val="1"/>
        <charset val="238"/>
      </rPr>
      <t>–</t>
    </r>
    <r>
      <rPr>
        <b/>
        <sz val="12"/>
        <color rgb="FF000000"/>
        <rFont val="Times New Roman"/>
        <family val="1"/>
        <charset val="238"/>
      </rPr>
      <t xml:space="preserve"> Možný věcný tvar udržitelného způsobu života</t>
    </r>
  </si>
  <si>
    <t>5.1 Vymezení možného věcného tvaru udržitelného životního způsobu</t>
  </si>
  <si>
    <t>5.2 Společenské bariéry udržitelného způsobu života lidí</t>
  </si>
  <si>
    <t>5.3 Ekonomické bariéry udržitelného životního způsobu</t>
  </si>
  <si>
    <t>5.4 Reálná východiska</t>
  </si>
  <si>
    <r>
      <t xml:space="preserve">Kapitola 6 </t>
    </r>
    <r>
      <rPr>
        <sz val="12"/>
        <color rgb="FF000000"/>
        <rFont val="Times New Roman"/>
        <family val="1"/>
        <charset val="238"/>
      </rPr>
      <t>–</t>
    </r>
    <r>
      <rPr>
        <b/>
        <sz val="12"/>
        <color rgb="FF000000"/>
        <rFont val="Times New Roman"/>
        <family val="1"/>
        <charset val="238"/>
      </rPr>
      <t xml:space="preserve"> Ekonomický pilíř udržitelného vývoje</t>
    </r>
  </si>
  <si>
    <t>6.1 Základní makroekonomické problémy ekonomického pilíře udržitelného vývoje</t>
  </si>
  <si>
    <t>6.1.1 Problematičnost užívaných základních makroagregátů</t>
  </si>
  <si>
    <t>6.1.2 Stacionární ekonomika</t>
  </si>
  <si>
    <t>6.1.3 Míra zespolečenštění ekonomiky</t>
  </si>
  <si>
    <t>6.2 Administrativní nástroje prosazování udržitelného vývoje</t>
  </si>
  <si>
    <t>6.3 Ekonomické nástroje prosazování udržitelného vývoje</t>
  </si>
  <si>
    <t>6.3.1 Veřejné rozpočty</t>
  </si>
  <si>
    <t>6.3.2 Problém daňové soustavy</t>
  </si>
  <si>
    <t>6.3.3 Úvěrová soustava</t>
  </si>
  <si>
    <t>6.3.4 Pojištění</t>
  </si>
  <si>
    <t>6.3.5 Účetní osnova</t>
  </si>
  <si>
    <r>
      <t>6.3.6 Obchod s povolenkami na emise CO</t>
    </r>
    <r>
      <rPr>
        <vertAlign val="subscript"/>
        <sz val="12"/>
        <color rgb="FF000000"/>
        <rFont val="Times New Roman"/>
        <family val="1"/>
        <charset val="238"/>
      </rPr>
      <t>2</t>
    </r>
  </si>
  <si>
    <t xml:space="preserve">6.4 Informační, organizační a jiné měkké nástroje udržitelného vývoje </t>
  </si>
  <si>
    <t>6.5. K tzv. alternativním ekonomiím</t>
  </si>
  <si>
    <r>
      <t xml:space="preserve">Kapitola 7 </t>
    </r>
    <r>
      <rPr>
        <sz val="12"/>
        <color rgb="FF000000"/>
        <rFont val="Times New Roman"/>
        <family val="1"/>
        <charset val="238"/>
      </rPr>
      <t>–</t>
    </r>
    <r>
      <rPr>
        <b/>
        <sz val="12"/>
        <color rgb="FF000000"/>
        <rFont val="Times New Roman"/>
        <family val="1"/>
        <charset val="238"/>
      </rPr>
      <t xml:space="preserve"> Sociální pilíř udržitelného vývoje</t>
    </r>
  </si>
  <si>
    <t>7.1 Bezplatné školství všech stupňů pro všechny občany</t>
  </si>
  <si>
    <t>7.2 Bezplatná zdravotní péče pro všechny občany</t>
  </si>
  <si>
    <t>7.3 Nulová nezaměstnanost</t>
  </si>
  <si>
    <t>7.4 Garance mzdy za vykonanou práci, která by pracovníka uživila</t>
  </si>
  <si>
    <t>7.5 Odstranit bezdomovectví, reálně zajistit právo na bydlení</t>
  </si>
  <si>
    <t>7.6 Potírání chudoby a efektivnost</t>
  </si>
  <si>
    <t>7.7 Základní nepodmíněný příjem silně kontroverzní</t>
  </si>
  <si>
    <t>7.8 Kvalitní kultura</t>
  </si>
  <si>
    <t>7.9 Podpora masovému sportu</t>
  </si>
  <si>
    <t>7.10 Zvýšená ochrana zranitelných skupin obyvatel</t>
  </si>
  <si>
    <t>7.11 Tzv. nová západní levice</t>
  </si>
  <si>
    <t>7.12 Relativně vyrovnaný regionální rozvoj</t>
  </si>
  <si>
    <t>7.13 Redukovat kriminalitu na velmi nízkou úroveň</t>
  </si>
  <si>
    <t>Literatura ke kapitole 7</t>
  </si>
  <si>
    <t>Kapitola 8 – Zabezpečení života všem občanům v míru</t>
  </si>
  <si>
    <t>8.1 Zralost jednotlivých společností na socialistické přeměny</t>
  </si>
  <si>
    <t>Kapitola 9 – Poučení z historie ve vztahu k udržitelnému vývoji</t>
  </si>
  <si>
    <t>9.1 Obecné problémy reálného socialismu a udržitelný vývoj</t>
  </si>
  <si>
    <t>9.1.1 Nutnost přechodného období</t>
  </si>
  <si>
    <t>9.1.2 Problémy nerozvinutého socialismu</t>
  </si>
  <si>
    <t>9.1.3 Problémy parlamentní demokracie</t>
  </si>
  <si>
    <t>9.1.4 Sociální stát</t>
  </si>
  <si>
    <t>9.1.5 Levice dnes</t>
  </si>
  <si>
    <t>9.2 Některá specifická poučení z kladů a záporů budování a pádu reálného socialismu v Evropě</t>
  </si>
  <si>
    <t>9.2.1 Vojenská slabost</t>
  </si>
  <si>
    <t>9.2.2 Chyby v ekonomické oblasti</t>
  </si>
  <si>
    <t>9.2.3 Nedostatečná schopnost účinně řešit často značně vyhrocené ekologické problémy</t>
  </si>
  <si>
    <t>9.2.4 Role tradičních sociálních problémů</t>
  </si>
  <si>
    <t>9.2.5 Role kulturních problémů</t>
  </si>
  <si>
    <t>9.2.6 Role násilí</t>
  </si>
  <si>
    <t>9.2.7 Nerozvinutá versus rozvinutá socialistická společnost</t>
  </si>
  <si>
    <t>9.2.8 Společenské zákonitosti socializace</t>
  </si>
  <si>
    <t>9.2.9 Role tzv. Kondratěvových dlouhých cyklů</t>
  </si>
  <si>
    <t>9.2.10 Vybraná fakta o státech, které budovaly socialismus</t>
  </si>
  <si>
    <t>9.2.11 Čeho by se měl moderní socialismus vystříhat?</t>
  </si>
  <si>
    <r>
      <t xml:space="preserve">Kapitola 10 </t>
    </r>
    <r>
      <rPr>
        <sz val="12"/>
        <color rgb="FF000000"/>
        <rFont val="Times New Roman"/>
        <family val="1"/>
        <charset val="238"/>
      </rPr>
      <t>–</t>
    </r>
    <r>
      <rPr>
        <b/>
        <sz val="12"/>
        <color rgb="FF000000"/>
        <rFont val="Times New Roman"/>
        <family val="1"/>
        <charset val="238"/>
      </rPr>
      <t xml:space="preserve"> </t>
    </r>
    <r>
      <rPr>
        <b/>
        <sz val="12"/>
        <color theme="1"/>
        <rFont val="Times New Roman"/>
        <family val="1"/>
        <charset val="238"/>
      </rPr>
      <t>Některé další problémy udržitelného vývoje</t>
    </r>
  </si>
  <si>
    <t>10.1 Přechod k materiálně střídmé společnosti</t>
  </si>
  <si>
    <t>10.2 Stačí to na novou kvalitu k udržitelnému vývoji?</t>
  </si>
  <si>
    <t>10.3 Vědomá regulace rozvoje</t>
  </si>
  <si>
    <t>10.4 Plán na záchranu lidstva</t>
  </si>
  <si>
    <t>10.5 Směr světová ekologická katastrofa</t>
  </si>
  <si>
    <t>10.6 Objektivní předpoklady pro udržitelný vývoj</t>
  </si>
  <si>
    <t>Závěr</t>
  </si>
  <si>
    <t>Seznam použité literatury</t>
  </si>
  <si>
    <t>Seznam tabulek</t>
  </si>
  <si>
    <t>Seznam grafů</t>
  </si>
  <si>
    <t>Seznam schémat</t>
  </si>
  <si>
    <t>Příloha č. 1: Klimatická politika V ČR a v SR v letech 1989-2019</t>
  </si>
  <si>
    <t>Příloha č. 2: Metodika měření efektivnosti jednotlivých druhů dopravy</t>
  </si>
  <si>
    <t>Příloha č. 3: Návrh zásad zákona o dopravě</t>
  </si>
  <si>
    <t xml:space="preserve">Konec </t>
  </si>
  <si>
    <t>1.5. Výpočet CO2 + metan</t>
  </si>
  <si>
    <t>1.6. Vliv větších kosmických impaktů</t>
  </si>
  <si>
    <t>9.2.7. Historický rozkol v československém dělnickém hnutí</t>
  </si>
  <si>
    <t>9.2.8 Nerozvinutá versus rozvinutá socialistická společnost</t>
  </si>
  <si>
    <t>9.2.9 Společenské zákonitosti socializace</t>
  </si>
  <si>
    <t>Literatura ke kapitole 2:</t>
  </si>
  <si>
    <t>10) Spinoza: Etika, Praha, Svoboda 1977</t>
  </si>
  <si>
    <t>11) http://radimvalencik.pise.cz/6223-jak-porozumime-marxovi-kdyz-chceme-porozumet-1.html, cit. 30. 10. 2018</t>
  </si>
  <si>
    <t>13) Erben,S. : K problematice místa energie v kategoriích systému politické ekonomie, KDP 1981</t>
  </si>
  <si>
    <t>28) Boulding,K.E. v americkém Kongresu v souvislosti se Zákonem o reorganizaci energetiky, 1973, viz https://citaty.net/autori/kenneth-e-boulding/)</t>
  </si>
  <si>
    <t>1) Lenin,V.I.: Materialismus a empiriokriticismus, Svoboda, Praha, 1984, str. 151</t>
  </si>
  <si>
    <t>2) Lovellock, J.: Gaia aneb nový pohled na planetu Zemi, Praha, Mladá fronta 1994</t>
  </si>
  <si>
    <t>3) Engels, B.: Dialektika přírody, Praha, Svoboda 1950, s. 207–213</t>
  </si>
  <si>
    <t>4) Darwin,Ch.: O původu druhů cestou přírodního výběru z roku 1859</t>
  </si>
  <si>
    <t>5) Hegel, G.W.F.: zejména knihy Fenomenologie ducha a Logika</t>
  </si>
  <si>
    <t>6) Marx, K. a Engels, B.: Ke kritice politické ekonomie, předmluva, Sebrané spisy, sv. 13/36–37</t>
  </si>
  <si>
    <r>
      <t>7) Lenin,V.I.: Článek </t>
    </r>
    <r>
      <rPr>
        <i/>
        <sz val="14"/>
        <color rgb="FF000000"/>
        <rFont val="Times New Roman"/>
        <family val="1"/>
        <charset val="238"/>
      </rPr>
      <t>Tři zdroje a tři součásti marxismu</t>
    </r>
    <r>
      <rPr>
        <sz val="14"/>
        <color rgb="FF000000"/>
        <rFont val="Times New Roman"/>
        <family val="1"/>
        <charset val="238"/>
      </rPr>
      <t> napsal Lenin k třicátému výročí úmrtí Karla Marxe. Původně Prosvěščenije č. 3. čísle 1913.</t>
    </r>
  </si>
  <si>
    <t>8) Dučák,K.: "Božie svetlo v temnotách Paraguaja, Jezuitský štát 1609 - 1768", vydala Spoločnosť Božieho Slova, Nitra 2012</t>
  </si>
  <si>
    <t>9) Marx, K. - Engels, F.: Kritiky programů; Svoboda, Praha 1950, str. 44 - 45,  téžMarx, K.: Kritika Gothajského programu, spisy, sv. 19, NPL, Praha 1966</t>
  </si>
  <si>
    <t>12) Marx, K.: Kapitál I., II., III.1. a 2., Praha, Svoboda 1978</t>
  </si>
  <si>
    <t>14) Hába, Z.: Socialismus – systém ekonomických zákonů, Bratislava, Alfa 1987</t>
  </si>
  <si>
    <t>15) Petty, W.: Rozpravy o daních a poplatcích, z roku 1662</t>
  </si>
  <si>
    <t>16) Smith, A.: Bohatství národů, z roku 1776</t>
  </si>
  <si>
    <t>17) Ricardo, D.: Zásady politické ekonomie a zdanění,z roku 1817</t>
  </si>
  <si>
    <t>18) Marx, K.: Rukopisy „Grundrisse“ I, II a III, Svoboda, Praha 1971, 1974 a 1977</t>
  </si>
  <si>
    <t>19) Marx, K.: Teorie o nadhodnotě I, SNPL 1958</t>
  </si>
  <si>
    <t>20) Sraffa,P.: The laws of Return under Competition Conditions, economic Journal řoč. 36, č. 144, s.535-550, ISBN 0013-0133, 1926</t>
  </si>
  <si>
    <t>21) Keynes, J.M.: Obecná teorie zaměstnanosti, úroku a peněz, Praha, ČSAV, 1963, ISBN nemá</t>
  </si>
  <si>
    <t xml:space="preserve">22) Robinsonová,J. V.: The economic of Inperfect Competition, 1933 London Macmmilan, ISBN nemá. Slovensky Ekonomie nedokonalé konkurence, dizertace, Bratislava. Pravda 1987 </t>
  </si>
  <si>
    <t>23) Robinsonová,J.V.: The Acumulation of Capital, London, Routledge and Kegan Paul, 1955, ISBN nemá</t>
  </si>
  <si>
    <t>24)  Samuelson, P.A. a Nordhaus, W.D.: Ekonomie, Praha, 1991</t>
  </si>
  <si>
    <t>25)  Hayek,F.A.: Cesta do otroctví, originál 1944</t>
  </si>
  <si>
    <t>26) Galbrait,J.K.: Společnost hojnosti, Praha, 1967,</t>
  </si>
  <si>
    <t>27) Boulding,K.E.: Evolutionary Economics, 1981</t>
  </si>
  <si>
    <t>29) Zelený, J.: O logické struktuře Marxova Kapitálu, Praha, nakladatelství ČSAV, 1962, 238 s.</t>
  </si>
  <si>
    <t>30) Malthus, T.R.: An Essay on the Principle of Population..., 1803, resp. Esej o principu populace, Brno 2002</t>
  </si>
  <si>
    <t>31) Zeman, J.: O tzv. zákonu klesající efektivnosti vkladů do životního prostředí, Politická ekonomie č. 2/1983</t>
  </si>
  <si>
    <t>32) Say, J.B.: Pojednání o politické ekonomii z roku 1803</t>
  </si>
  <si>
    <t>33) Husák, T.: Lidstvo před rozhodnutím, Praha, Melantrich 1986</t>
  </si>
  <si>
    <t>34) Keller, J.: Až na dno blahobytu, Brno, Ekocentrum, 1993</t>
  </si>
  <si>
    <t>35) Fromm, E.: Mít či být, Praha, Naše vojsko, 1991</t>
  </si>
  <si>
    <t>36) Mishan, E.I.: Spor o ekonomický růst, Praha, Slon 1994</t>
  </si>
  <si>
    <r>
      <t xml:space="preserve">37) Maslow, A. H.: </t>
    </r>
    <r>
      <rPr>
        <i/>
        <sz val="14"/>
        <color theme="1"/>
        <rFont val="Times New Roman"/>
        <family val="1"/>
        <charset val="238"/>
      </rPr>
      <t>O psychologii bytí</t>
    </r>
    <r>
      <rPr>
        <sz val="14"/>
        <color theme="1"/>
        <rFont val="Times New Roman"/>
        <family val="1"/>
        <charset val="238"/>
      </rPr>
      <t xml:space="preserve">. Praha: </t>
    </r>
    <r>
      <rPr>
        <sz val="14"/>
        <rFont val="Times New Roman"/>
        <family val="1"/>
        <charset val="238"/>
      </rPr>
      <t>Portál</t>
    </r>
    <r>
      <rPr>
        <sz val="14"/>
        <color theme="1"/>
        <rFont val="Times New Roman"/>
        <family val="1"/>
        <charset val="238"/>
      </rPr>
      <t xml:space="preserve">, 2014. </t>
    </r>
    <r>
      <rPr>
        <sz val="14"/>
        <rFont val="Times New Roman"/>
        <family val="1"/>
        <charset val="238"/>
      </rPr>
      <t>ISBN 978-80-262-0618-7</t>
    </r>
    <r>
      <rPr>
        <sz val="14"/>
        <color theme="1"/>
        <rFont val="Times New Roman"/>
        <family val="1"/>
        <charset val="238"/>
      </rPr>
      <t xml:space="preserve"> </t>
    </r>
  </si>
  <si>
    <t>38) Lovellock, J.: Gaia vrací úder, ISBN 978-80-200-1687-4, 208 s., Akademie, Praha 2009</t>
  </si>
  <si>
    <t>39) Mill, J.S.: Principles of Political Economy and Chapters on Socialism. 2. vydání Oxford a New York: Oxford University Press, 1994. 450 s. ISBN 0-19-283081-3, původně vyšlo v roce 1848</t>
  </si>
  <si>
    <t>40) Novožilov, V.V.: Měření nákladů a výsledků, Praha, Svoboda 1972</t>
  </si>
  <si>
    <t>41) Gofman, K.G.: Ekonomické oceňování přírodních zdrojů v socialistické ekonomice, Praha, EÚ ČSAV, EVSZ č. 2 a 3/1979</t>
  </si>
  <si>
    <t>42) Seják, J.: Stav a možnosti oceňování přírodních zdrojů v ČSSR, Praha, EÚ ČSAV, VPE č. 179/1983</t>
  </si>
  <si>
    <t>43) Zeman, J.: Ekologické škody jako prvek soustavy plánovitého řízení, Ekonomický časopis č. 12/1989</t>
  </si>
  <si>
    <t>44) Zeman, J.: Ekonomické aspekty ekologických škod, KDP, Praha, VŠE, 1987</t>
  </si>
  <si>
    <t>45) Zeman, J.: Úloha kriteriálních odvodů v přestavbě hospodářského mechanismu v ČSSR, Finance a úvěr č. 2/1989</t>
  </si>
  <si>
    <t>46) Voráček, V. a kol.: Metodika hodnocení pozitivních a negativních vlivů hospodářské činnosti v geografickém prostředí I., Praha, pobočka Geografického ústavu ČSAV 1970</t>
  </si>
  <si>
    <t>47) Vaner, J.: K teorii a měření efektivnosti a materiálního efektu, Praha, EÚ ČSAV, 1983</t>
  </si>
  <si>
    <t>48) Neužil,F.: Zvláštnosti Bortkiewiczovy algebraické metody při řešení „transformačního problému“, zpracoval v listopadu 2016 až v lednu 2017</t>
  </si>
  <si>
    <t>49) Marx, K.: Kapitál III-1; Svoboda, Praha 1989, str. 37–286 Citace z citace, proto zachováno č. 16</t>
  </si>
  <si>
    <t>50) Marx, K.: Kapitál III-1, v citovaném vydání str. 49 Citace z citace, proto zachováno č. 17</t>
  </si>
  <si>
    <t>51) Iljenkov, E. V.: Dialektičeskaja logika, očerki istorii i těorii; Izdatělstvo političeskoj literatury, Moskva 1974, str. 238–239. Citace z citace, proto zachováno č. 18</t>
  </si>
  <si>
    <t>52) Lenin,V.I.: Imperialismus jako nejvyšší stádium kapitalismu, Spisy, Sv. 2, SNPL, Praha 1957</t>
  </si>
  <si>
    <t xml:space="preserve">53) Robinsonová,J. V.: An Essey on Marxian Economics, London, Macmillan. ISBN nemá (česky Esej o marxistické ekonomice, Praha, Práce 1948, ISBN nemá) </t>
  </si>
  <si>
    <t>54) https://citaty.net/citaty/267246-milan-zeleny-svobodny-trh-svobodny-trh-se-definicne-lisi-od-vo/, cit. 31. 3. 2022</t>
  </si>
  <si>
    <t>55) Lutz, M.A. a Lux, K.: Humánní ekonomie, The New Challenge, The Bootstrap Press, New York 1988</t>
  </si>
  <si>
    <t>56) Heller, J., Neužil, F. a kol.: Kdopak by se Marxe bál? Praha Futura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</si>
</sst>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
  </numFmts>
  <fonts count="49" x14ac:knownFonts="1">
    <font>
      <sz val="11"/>
      <color theme="1"/>
      <name val="Calibri"/>
      <family val="2"/>
      <charset val="238"/>
      <scheme val="minor"/>
    </font>
    <font>
      <sz val="14"/>
      <color theme="1"/>
      <name val="Calibri"/>
      <family val="2"/>
      <charset val="238"/>
      <scheme val="minor"/>
    </font>
    <font>
      <b/>
      <sz val="14"/>
      <color theme="1"/>
      <name val="Arial"/>
      <family val="2"/>
      <charset val="238"/>
    </font>
    <font>
      <sz val="14"/>
      <color theme="1"/>
      <name val="Arial"/>
      <family val="2"/>
      <charset val="238"/>
    </font>
    <font>
      <sz val="14"/>
      <color rgb="FF000000"/>
      <name val="Arial"/>
      <family val="2"/>
      <charset val="238"/>
    </font>
    <font>
      <b/>
      <sz val="12"/>
      <color theme="1"/>
      <name val="Times New Roman"/>
      <family val="1"/>
      <charset val="238"/>
    </font>
    <font>
      <sz val="12"/>
      <color theme="1"/>
      <name val="Times New Roman"/>
      <family val="1"/>
      <charset val="238"/>
    </font>
    <font>
      <b/>
      <sz val="13"/>
      <color theme="1"/>
      <name val="Times New Roman"/>
      <family val="1"/>
      <charset val="238"/>
    </font>
    <font>
      <sz val="8"/>
      <color theme="1"/>
      <name val="Times New Roman"/>
      <family val="1"/>
      <charset val="238"/>
    </font>
    <font>
      <sz val="12"/>
      <color rgb="FF000000"/>
      <name val="Times New Roman"/>
      <family val="1"/>
      <charset val="238"/>
    </font>
    <font>
      <i/>
      <sz val="12"/>
      <color theme="1"/>
      <name val="Times New Roman"/>
      <family val="1"/>
      <charset val="238"/>
    </font>
    <font>
      <i/>
      <sz val="12"/>
      <color rgb="FF000000"/>
      <name val="Times New Roman"/>
      <family val="1"/>
      <charset val="238"/>
    </font>
    <font>
      <b/>
      <sz val="12"/>
      <color rgb="FF000000"/>
      <name val="Times New Roman"/>
      <family val="1"/>
      <charset val="238"/>
    </font>
    <font>
      <b/>
      <sz val="16"/>
      <color theme="1"/>
      <name val="Times New Roman"/>
      <family val="1"/>
      <charset val="238"/>
    </font>
    <font>
      <b/>
      <sz val="20"/>
      <color theme="1"/>
      <name val="Arial"/>
      <family val="2"/>
      <charset val="238"/>
    </font>
    <font>
      <b/>
      <vertAlign val="superscript"/>
      <sz val="20"/>
      <color theme="1"/>
      <name val="Arial"/>
      <family val="2"/>
      <charset val="238"/>
    </font>
    <font>
      <b/>
      <vertAlign val="superscript"/>
      <sz val="14"/>
      <color theme="1"/>
      <name val="Arial"/>
      <family val="2"/>
      <charset val="238"/>
    </font>
    <font>
      <vertAlign val="superscript"/>
      <sz val="14"/>
      <color theme="1"/>
      <name val="Arial"/>
      <family val="2"/>
      <charset val="238"/>
    </font>
    <font>
      <i/>
      <sz val="14"/>
      <color theme="1"/>
      <name val="Arial"/>
      <family val="2"/>
      <charset val="238"/>
    </font>
    <font>
      <sz val="11"/>
      <color theme="1"/>
      <name val="Times New Roman"/>
      <family val="1"/>
      <charset val="238"/>
    </font>
    <font>
      <vertAlign val="subscript"/>
      <sz val="11"/>
      <color theme="1"/>
      <name val="Times New Roman"/>
      <family val="1"/>
      <charset val="238"/>
    </font>
    <font>
      <sz val="8"/>
      <color rgb="FF000000"/>
      <name val="Times New Roman"/>
      <family val="1"/>
      <charset val="238"/>
    </font>
    <font>
      <sz val="10"/>
      <color rgb="FF000000"/>
      <name val="Courier New"/>
      <family val="3"/>
      <charset val="238"/>
    </font>
    <font>
      <sz val="12"/>
      <color theme="1"/>
      <name val="Courier New"/>
      <family val="3"/>
      <charset val="238"/>
    </font>
    <font>
      <sz val="10"/>
      <color theme="1"/>
      <name val="Times New Roman"/>
      <family val="1"/>
      <charset val="238"/>
    </font>
    <font>
      <sz val="12"/>
      <name val="Times New Roman"/>
      <family val="1"/>
      <charset val="238"/>
    </font>
    <font>
      <b/>
      <sz val="8"/>
      <color theme="1"/>
      <name val="Times New Roman"/>
      <family val="1"/>
      <charset val="238"/>
    </font>
    <font>
      <b/>
      <sz val="14"/>
      <color indexed="8"/>
      <name val="Arial"/>
      <family val="2"/>
      <charset val="238"/>
    </font>
    <font>
      <sz val="14"/>
      <name val="Arial"/>
      <family val="2"/>
      <charset val="238"/>
    </font>
    <font>
      <b/>
      <sz val="14"/>
      <name val="Arial"/>
      <family val="2"/>
      <charset val="238"/>
    </font>
    <font>
      <sz val="12"/>
      <name val="Arial"/>
      <family val="2"/>
      <charset val="238"/>
    </font>
    <font>
      <sz val="12"/>
      <color theme="1"/>
      <name val="Arial"/>
      <family val="2"/>
      <charset val="238"/>
    </font>
    <font>
      <b/>
      <i/>
      <sz val="14"/>
      <color theme="1"/>
      <name val="Arial"/>
      <family val="2"/>
      <charset val="238"/>
    </font>
    <font>
      <b/>
      <sz val="12"/>
      <color theme="1"/>
      <name val="Arial"/>
      <family val="2"/>
      <charset val="238"/>
    </font>
    <font>
      <b/>
      <sz val="14"/>
      <name val="Arial"/>
      <family val="2"/>
      <charset val="1"/>
    </font>
    <font>
      <vertAlign val="subscript"/>
      <sz val="14"/>
      <name val="Times New Roman"/>
      <family val="1"/>
      <charset val="238"/>
    </font>
    <font>
      <sz val="14"/>
      <name val="Arial"/>
      <family val="2"/>
      <charset val="1"/>
    </font>
    <font>
      <sz val="14"/>
      <name val="Times New Roman"/>
      <family val="1"/>
      <charset val="238"/>
    </font>
    <font>
      <b/>
      <sz val="14"/>
      <name val="Times New Roman"/>
      <family val="1"/>
      <charset val="238"/>
    </font>
    <font>
      <b/>
      <sz val="10"/>
      <name val="Arial"/>
      <family val="2"/>
      <charset val="238"/>
    </font>
    <font>
      <sz val="12"/>
      <color rgb="FF000000"/>
      <name val="Arial"/>
      <family val="2"/>
      <charset val="238"/>
    </font>
    <font>
      <vertAlign val="subscript"/>
      <sz val="12"/>
      <color rgb="FF000000"/>
      <name val="Times New Roman"/>
      <family val="1"/>
      <charset val="238"/>
    </font>
    <font>
      <u/>
      <sz val="11"/>
      <color theme="10"/>
      <name val="Calibri"/>
      <family val="2"/>
      <charset val="238"/>
      <scheme val="minor"/>
    </font>
    <font>
      <b/>
      <sz val="14"/>
      <color theme="1"/>
      <name val="Times New Roman"/>
      <family val="1"/>
      <charset val="238"/>
    </font>
    <font>
      <sz val="14"/>
      <color theme="1"/>
      <name val="Times New Roman"/>
      <family val="1"/>
      <charset val="238"/>
    </font>
    <font>
      <sz val="14"/>
      <color rgb="FF000000"/>
      <name val="Times New Roman"/>
      <family val="1"/>
      <charset val="238"/>
    </font>
    <font>
      <i/>
      <sz val="14"/>
      <color rgb="FF000000"/>
      <name val="Times New Roman"/>
      <family val="1"/>
      <charset val="238"/>
    </font>
    <font>
      <u/>
      <sz val="14"/>
      <color theme="10"/>
      <name val="Calibri"/>
      <family val="2"/>
      <charset val="238"/>
      <scheme val="minor"/>
    </font>
    <font>
      <i/>
      <sz val="14"/>
      <color theme="1"/>
      <name val="Times New Roman"/>
      <family val="1"/>
      <charset val="238"/>
    </font>
  </fonts>
  <fills count="6">
    <fill>
      <patternFill patternType="none"/>
    </fill>
    <fill>
      <patternFill patternType="gray125"/>
    </fill>
    <fill>
      <patternFill patternType="solid">
        <fgColor rgb="FFC9C9C9"/>
        <bgColor indexed="64"/>
      </patternFill>
    </fill>
    <fill>
      <patternFill patternType="solid">
        <fgColor rgb="FFFFFFFF"/>
        <bgColor indexed="64"/>
      </patternFill>
    </fill>
    <fill>
      <patternFill patternType="solid">
        <fgColor rgb="FFFFFF00"/>
        <bgColor indexed="64"/>
      </patternFill>
    </fill>
    <fill>
      <patternFill patternType="solid">
        <fgColor rgb="FFCCCCCC"/>
        <bgColor indexed="64"/>
      </patternFill>
    </fill>
  </fills>
  <borders count="45">
    <border>
      <left/>
      <right/>
      <top/>
      <bottom/>
      <diagonal/>
    </border>
    <border>
      <left style="thick">
        <color auto="1"/>
      </left>
      <right style="thick">
        <color auto="1"/>
      </right>
      <top style="thick">
        <color auto="1"/>
      </top>
      <bottom style="thick">
        <color auto="1"/>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bottom/>
      <diagonal/>
    </border>
    <border>
      <left/>
      <right style="thick">
        <color rgb="FF000000"/>
      </right>
      <top/>
      <bottom style="thick">
        <color rgb="FF000000"/>
      </bottom>
      <diagonal/>
    </border>
    <border>
      <left style="thick">
        <color rgb="FF000000"/>
      </left>
      <right/>
      <top/>
      <bottom style="thick">
        <color rgb="FF000000"/>
      </bottom>
      <diagonal/>
    </border>
    <border>
      <left/>
      <right style="medium">
        <color rgb="FF000000"/>
      </right>
      <top/>
      <bottom style="thick">
        <color rgb="FF000000"/>
      </bottom>
      <diagonal/>
    </border>
    <border>
      <left style="thick">
        <color rgb="FF000000"/>
      </left>
      <right style="thick">
        <color rgb="FF000000"/>
      </right>
      <top style="thick">
        <color rgb="FF000000"/>
      </top>
      <bottom/>
      <diagonal/>
    </border>
    <border>
      <left/>
      <right/>
      <top/>
      <bottom style="thick">
        <color rgb="FF000000"/>
      </bottom>
      <diagonal/>
    </border>
    <border>
      <left/>
      <right/>
      <top style="thick">
        <color rgb="FF000000"/>
      </top>
      <bottom style="thick">
        <color rgb="FF000000"/>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right/>
      <top style="thick">
        <color rgb="FF000000"/>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right style="medium">
        <color indexed="64"/>
      </right>
      <top/>
      <bottom style="medium">
        <color indexed="64"/>
      </bottom>
      <diagonal/>
    </border>
    <border>
      <left style="thick">
        <color indexed="8"/>
      </left>
      <right style="thick">
        <color indexed="8"/>
      </right>
      <top style="thick">
        <color indexed="8"/>
      </top>
      <bottom/>
      <diagonal/>
    </border>
    <border>
      <left style="thick">
        <color indexed="64"/>
      </left>
      <right style="thick">
        <color indexed="64"/>
      </right>
      <top style="thick">
        <color indexed="64"/>
      </top>
      <bottom style="thick">
        <color indexed="64"/>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diagonal/>
    </border>
    <border>
      <left style="thick">
        <color indexed="64"/>
      </left>
      <right/>
      <top style="thick">
        <color indexed="64"/>
      </top>
      <bottom style="thick">
        <color indexed="64"/>
      </bottom>
      <diagonal/>
    </border>
    <border>
      <left style="thick">
        <color rgb="FF000000"/>
      </left>
      <right/>
      <top style="thick">
        <color rgb="FF000000"/>
      </top>
      <bottom/>
      <diagonal/>
    </border>
    <border>
      <left/>
      <right style="thick">
        <color rgb="FF000000"/>
      </right>
      <top style="thick">
        <color rgb="FF000000"/>
      </top>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2">
    <xf numFmtId="0" fontId="0" fillId="0" borderId="0"/>
    <xf numFmtId="0" fontId="42" fillId="0" borderId="0" applyNumberFormat="0" applyFill="0" applyBorder="0" applyAlignment="0" applyProtection="0"/>
  </cellStyleXfs>
  <cellXfs count="394">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Border="1" applyAlignment="1">
      <alignment horizontal="left" vertical="top" wrapText="1"/>
    </xf>
    <xf numFmtId="0" fontId="3" fillId="0" borderId="0" xfId="0" applyFont="1"/>
    <xf numFmtId="0" fontId="4" fillId="0" borderId="0" xfId="0" applyFont="1"/>
    <xf numFmtId="0" fontId="2" fillId="0" borderId="1" xfId="0" applyFont="1" applyBorder="1" applyAlignment="1">
      <alignment horizontal="center" vertical="center"/>
    </xf>
    <xf numFmtId="0" fontId="3" fillId="0" borderId="1" xfId="0" applyFont="1" applyBorder="1" applyAlignment="1">
      <alignment wrapText="1"/>
    </xf>
    <xf numFmtId="0" fontId="2" fillId="0" borderId="1" xfId="0" applyFont="1" applyBorder="1" applyAlignment="1">
      <alignment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0" fillId="0" borderId="9" xfId="0" applyBorder="1" applyAlignment="1">
      <alignment vertical="top" wrapText="1"/>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6" fillId="0" borderId="10" xfId="0" applyFont="1" applyBorder="1" applyAlignment="1">
      <alignment horizontal="right" vertical="center" wrapText="1"/>
    </xf>
    <xf numFmtId="0" fontId="5" fillId="0" borderId="10" xfId="0" applyFont="1" applyBorder="1" applyAlignment="1">
      <alignment horizontal="right" vertical="center" wrapText="1"/>
    </xf>
    <xf numFmtId="0" fontId="6" fillId="0" borderId="12"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0" xfId="0" applyFont="1" applyBorder="1" applyAlignment="1">
      <alignment horizontal="justify" vertical="center" wrapText="1"/>
    </xf>
    <xf numFmtId="0" fontId="9" fillId="0" borderId="10" xfId="0" applyFont="1" applyBorder="1" applyAlignment="1">
      <alignment horizontal="center" vertical="center" wrapText="1"/>
    </xf>
    <xf numFmtId="3" fontId="9"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10"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6" xfId="0" applyFont="1" applyBorder="1" applyAlignment="1">
      <alignment vertical="center" wrapText="1"/>
    </xf>
    <xf numFmtId="0" fontId="5" fillId="0" borderId="2" xfId="0" applyFont="1" applyBorder="1" applyAlignment="1">
      <alignment horizontal="center" vertical="center" wrapText="1"/>
    </xf>
    <xf numFmtId="3" fontId="5" fillId="0" borderId="17" xfId="0" applyNumberFormat="1" applyFont="1" applyBorder="1" applyAlignment="1">
      <alignment horizontal="right" vertical="center"/>
    </xf>
    <xf numFmtId="0" fontId="6" fillId="0" borderId="17" xfId="0" applyFont="1" applyBorder="1" applyAlignment="1">
      <alignment horizontal="right" vertical="center" wrapText="1"/>
    </xf>
    <xf numFmtId="0" fontId="6" fillId="0" borderId="17" xfId="0" applyFont="1" applyBorder="1" applyAlignment="1">
      <alignment horizontal="center" vertical="center" wrapText="1"/>
    </xf>
    <xf numFmtId="3" fontId="6" fillId="0" borderId="17" xfId="0" applyNumberFormat="1" applyFont="1" applyBorder="1" applyAlignment="1">
      <alignment horizontal="right" vertical="center" wrapText="1"/>
    </xf>
    <xf numFmtId="3" fontId="6" fillId="0" borderId="17" xfId="0" applyNumberFormat="1" applyFont="1" applyBorder="1" applyAlignment="1">
      <alignment horizontal="center" vertical="center" wrapText="1"/>
    </xf>
    <xf numFmtId="0" fontId="5" fillId="0" borderId="2" xfId="0" applyFont="1" applyBorder="1" applyAlignment="1">
      <alignment horizontal="center" vertical="center"/>
    </xf>
    <xf numFmtId="3" fontId="6" fillId="0" borderId="17" xfId="0" applyNumberFormat="1" applyFont="1" applyBorder="1" applyAlignment="1">
      <alignment horizontal="right" vertical="center"/>
    </xf>
    <xf numFmtId="3" fontId="6" fillId="0" borderId="17" xfId="0" applyNumberFormat="1" applyFont="1" applyBorder="1" applyAlignment="1">
      <alignment horizontal="center" vertical="center"/>
    </xf>
    <xf numFmtId="0" fontId="6" fillId="0" borderId="17" xfId="0" applyFont="1" applyBorder="1" applyAlignment="1">
      <alignment horizontal="right" vertical="center"/>
    </xf>
    <xf numFmtId="3" fontId="5" fillId="0" borderId="17" xfId="0" applyNumberFormat="1" applyFont="1" applyBorder="1" applyAlignment="1">
      <alignment horizontal="right" vertical="center" wrapText="1"/>
    </xf>
    <xf numFmtId="3" fontId="12" fillId="0" borderId="17" xfId="0" applyNumberFormat="1" applyFont="1" applyBorder="1" applyAlignment="1">
      <alignment horizontal="right" vertical="center" wrapText="1"/>
    </xf>
    <xf numFmtId="3" fontId="9" fillId="0" borderId="17" xfId="0" applyNumberFormat="1" applyFont="1" applyBorder="1" applyAlignment="1">
      <alignment horizontal="right" vertical="center" wrapText="1"/>
    </xf>
    <xf numFmtId="3" fontId="9" fillId="0" borderId="17" xfId="0" applyNumberFormat="1" applyFont="1" applyBorder="1" applyAlignment="1">
      <alignment horizontal="center" vertical="center" wrapText="1"/>
    </xf>
    <xf numFmtId="0" fontId="12" fillId="0" borderId="17" xfId="0" applyFont="1" applyBorder="1" applyAlignment="1">
      <alignment horizontal="right" vertical="center" wrapText="1"/>
    </xf>
    <xf numFmtId="0" fontId="9" fillId="0" borderId="17" xfId="0" applyFont="1" applyBorder="1" applyAlignment="1">
      <alignment horizontal="right" vertical="center" wrapText="1"/>
    </xf>
    <xf numFmtId="0" fontId="5" fillId="0" borderId="7" xfId="0" applyFont="1" applyBorder="1" applyAlignment="1">
      <alignment horizontal="justify" vertical="center" wrapText="1"/>
    </xf>
    <xf numFmtId="0" fontId="5" fillId="0" borderId="0" xfId="0" applyFont="1" applyAlignment="1">
      <alignment vertical="center"/>
    </xf>
    <xf numFmtId="0" fontId="6" fillId="0" borderId="8" xfId="0" applyFont="1" applyBorder="1" applyAlignment="1">
      <alignment horizontal="center" vertical="center" wrapText="1"/>
    </xf>
    <xf numFmtId="0" fontId="5" fillId="0" borderId="5"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horizontal="center"/>
    </xf>
    <xf numFmtId="0" fontId="2" fillId="0" borderId="1" xfId="0" applyFont="1" applyBorder="1"/>
    <xf numFmtId="0" fontId="3" fillId="0" borderId="1" xfId="0" applyFont="1" applyBorder="1" applyAlignment="1">
      <alignment vertical="center"/>
    </xf>
    <xf numFmtId="0" fontId="3" fillId="0" borderId="1" xfId="0" applyFont="1" applyBorder="1"/>
    <xf numFmtId="0" fontId="3" fillId="0" borderId="1" xfId="0" applyFont="1" applyBorder="1" applyAlignment="1">
      <alignment vertical="center" wrapText="1"/>
    </xf>
    <xf numFmtId="0" fontId="4" fillId="0" borderId="0" xfId="0" applyFont="1" applyAlignment="1">
      <alignment wrapText="1"/>
    </xf>
    <xf numFmtId="0" fontId="3" fillId="0" borderId="4" xfId="0" applyFont="1" applyBorder="1" applyAlignment="1">
      <alignment vertical="center" wrapText="1"/>
    </xf>
    <xf numFmtId="0" fontId="3" fillId="0" borderId="1" xfId="0" applyFont="1" applyBorder="1" applyAlignment="1">
      <alignment horizontal="center" wrapText="1"/>
    </xf>
    <xf numFmtId="0" fontId="3" fillId="0" borderId="0" xfId="0" applyFont="1" applyAlignment="1">
      <alignment horizontal="left" vertical="center" wrapText="1"/>
    </xf>
    <xf numFmtId="0" fontId="14"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6" fillId="0" borderId="0" xfId="0" applyFont="1"/>
    <xf numFmtId="0" fontId="6" fillId="0" borderId="0" xfId="0" applyFont="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xf numFmtId="16"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wrapText="1"/>
    </xf>
    <xf numFmtId="0" fontId="3" fillId="0" borderId="20" xfId="0" applyFont="1" applyBorder="1" applyAlignment="1">
      <alignment horizontal="center" vertical="center" wrapText="1"/>
    </xf>
    <xf numFmtId="14" fontId="3" fillId="0" borderId="1" xfId="0" applyNumberFormat="1" applyFont="1" applyBorder="1" applyAlignment="1">
      <alignment horizontal="center" vertical="center" wrapText="1"/>
    </xf>
    <xf numFmtId="17" fontId="3" fillId="0" borderId="1" xfId="0" applyNumberFormat="1" applyFont="1" applyBorder="1" applyAlignment="1">
      <alignment horizontal="center" vertical="center" wrapText="1"/>
    </xf>
    <xf numFmtId="17" fontId="18" fillId="0" borderId="1" xfId="0" applyNumberFormat="1" applyFont="1" applyBorder="1" applyAlignment="1">
      <alignment horizontal="center" vertical="center" wrapText="1"/>
    </xf>
    <xf numFmtId="0" fontId="3" fillId="0" borderId="0" xfId="0" applyFont="1" applyBorder="1" applyAlignment="1">
      <alignment wrapText="1"/>
    </xf>
    <xf numFmtId="0" fontId="3" fillId="0" borderId="0" xfId="0" applyFont="1" applyBorder="1" applyAlignment="1">
      <alignment horizontal="center" vertical="center" wrapText="1"/>
    </xf>
    <xf numFmtId="17" fontId="3" fillId="0" borderId="0" xfId="0" applyNumberFormat="1" applyFont="1" applyBorder="1" applyAlignment="1">
      <alignment horizontal="center" vertical="center" wrapText="1"/>
    </xf>
    <xf numFmtId="0" fontId="2" fillId="0" borderId="18" xfId="0" applyFont="1" applyBorder="1" applyAlignment="1">
      <alignment horizontal="center" wrapText="1"/>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3"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0" fontId="6" fillId="0" borderId="0" xfId="0" applyFont="1" applyAlignment="1">
      <alignment horizontal="left" vertical="top"/>
    </xf>
    <xf numFmtId="0" fontId="5" fillId="2" borderId="5" xfId="0" applyFont="1" applyFill="1" applyBorder="1" applyAlignment="1">
      <alignment horizontal="justify" vertical="center" wrapText="1"/>
    </xf>
    <xf numFmtId="0" fontId="7"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vertical="top" wrapText="1"/>
    </xf>
    <xf numFmtId="0" fontId="5" fillId="2" borderId="5" xfId="0" applyFont="1" applyFill="1" applyBorder="1" applyAlignment="1">
      <alignment horizontal="center" vertical="center" wrapText="1"/>
    </xf>
    <xf numFmtId="0" fontId="6" fillId="0" borderId="0" xfId="0" applyFont="1" applyAlignment="1">
      <alignment vertical="center"/>
    </xf>
    <xf numFmtId="0" fontId="23" fillId="0" borderId="0" xfId="0" applyFont="1" applyAlignment="1">
      <alignment vertical="center"/>
    </xf>
    <xf numFmtId="0" fontId="0" fillId="0" borderId="0" xfId="0" applyAlignment="1">
      <alignment horizontal="left" vertical="top"/>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4" fontId="25" fillId="3" borderId="23" xfId="0" applyNumberFormat="1" applyFont="1" applyFill="1" applyBorder="1" applyAlignment="1">
      <alignment horizontal="left" vertical="top" wrapText="1"/>
    </xf>
    <xf numFmtId="165" fontId="25" fillId="0" borderId="1" xfId="0" applyNumberFormat="1" applyFont="1" applyBorder="1" applyAlignment="1">
      <alignment horizontal="left" vertical="top"/>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7" fillId="0" borderId="5" xfId="0" applyFont="1" applyBorder="1" applyAlignment="1">
      <alignment horizontal="justify" vertical="center" wrapText="1"/>
    </xf>
    <xf numFmtId="0" fontId="6" fillId="0" borderId="5" xfId="0" applyFont="1" applyBorder="1" applyAlignment="1">
      <alignment wrapText="1"/>
    </xf>
    <xf numFmtId="0" fontId="9" fillId="0" borderId="0" xfId="0" applyFont="1" applyAlignment="1">
      <alignment vertical="center"/>
    </xf>
    <xf numFmtId="0" fontId="27" fillId="0" borderId="0" xfId="0" applyFont="1"/>
    <xf numFmtId="0" fontId="28" fillId="0" borderId="0" xfId="0" applyFont="1"/>
    <xf numFmtId="0" fontId="3" fillId="0" borderId="25" xfId="0" applyFont="1" applyBorder="1"/>
    <xf numFmtId="3" fontId="3" fillId="0" borderId="0" xfId="0" applyNumberFormat="1" applyFont="1"/>
    <xf numFmtId="0" fontId="28" fillId="0" borderId="26" xfId="0" applyFont="1" applyBorder="1" applyAlignment="1">
      <alignment horizontal="center"/>
    </xf>
    <xf numFmtId="0" fontId="28" fillId="0" borderId="26" xfId="0" applyFont="1" applyBorder="1" applyAlignment="1">
      <alignment horizontal="center" vertical="top" wrapText="1"/>
    </xf>
    <xf numFmtId="3" fontId="28" fillId="0" borderId="26" xfId="0" applyNumberFormat="1" applyFont="1" applyBorder="1"/>
    <xf numFmtId="0" fontId="28" fillId="0" borderId="24" xfId="0" applyFont="1" applyBorder="1" applyAlignment="1">
      <alignment horizontal="center" vertical="top" wrapText="1"/>
    </xf>
    <xf numFmtId="3" fontId="3" fillId="0" borderId="26" xfId="0" applyNumberFormat="1" applyFont="1" applyBorder="1"/>
    <xf numFmtId="3" fontId="3" fillId="0" borderId="26" xfId="0" applyNumberFormat="1" applyFont="1" applyBorder="1" applyAlignment="1">
      <alignment horizontal="center"/>
    </xf>
    <xf numFmtId="3" fontId="18" fillId="4" borderId="26" xfId="0" applyNumberFormat="1" applyFont="1" applyFill="1" applyBorder="1"/>
    <xf numFmtId="0" fontId="31" fillId="0" borderId="25" xfId="0" applyFont="1" applyBorder="1"/>
    <xf numFmtId="0" fontId="3" fillId="0" borderId="5"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2" fillId="0" borderId="8" xfId="0" applyFont="1" applyBorder="1" applyAlignment="1">
      <alignment horizontal="center" vertical="center" wrapText="1"/>
    </xf>
    <xf numFmtId="0" fontId="18" fillId="0" borderId="10" xfId="0" applyFont="1" applyBorder="1" applyAlignment="1">
      <alignment horizontal="right" vertical="center" wrapText="1"/>
    </xf>
    <xf numFmtId="0" fontId="3" fillId="0" borderId="10" xfId="0" applyFont="1" applyBorder="1" applyAlignment="1">
      <alignment horizontal="right" vertical="center" wrapText="1"/>
    </xf>
    <xf numFmtId="3" fontId="18" fillId="0" borderId="10" xfId="0" applyNumberFormat="1" applyFont="1" applyBorder="1" applyAlignment="1">
      <alignment horizontal="right" vertical="center" wrapText="1"/>
    </xf>
    <xf numFmtId="3" fontId="32" fillId="0" borderId="10" xfId="0" applyNumberFormat="1" applyFont="1" applyBorder="1" applyAlignment="1">
      <alignment horizontal="right" vertical="center" wrapText="1"/>
    </xf>
    <xf numFmtId="0" fontId="2" fillId="0" borderId="10" xfId="0" applyFont="1" applyBorder="1" applyAlignment="1">
      <alignment horizontal="right" vertical="center" wrapText="1"/>
    </xf>
    <xf numFmtId="3" fontId="3" fillId="0" borderId="10" xfId="0" applyNumberFormat="1" applyFont="1" applyBorder="1" applyAlignment="1">
      <alignment horizontal="right" vertical="center" wrapText="1"/>
    </xf>
    <xf numFmtId="3" fontId="2" fillId="0" borderId="10" xfId="0" applyNumberFormat="1" applyFont="1" applyBorder="1" applyAlignment="1">
      <alignment horizontal="right" vertical="center" wrapText="1"/>
    </xf>
    <xf numFmtId="0" fontId="2" fillId="0" borderId="5" xfId="0" applyFont="1" applyBorder="1" applyAlignment="1">
      <alignment horizontal="center" vertical="center" wrapText="1"/>
    </xf>
    <xf numFmtId="0" fontId="3" fillId="0" borderId="5" xfId="0" applyFont="1" applyBorder="1" applyAlignment="1">
      <alignment horizontal="right" vertical="center" wrapText="1"/>
    </xf>
    <xf numFmtId="3" fontId="3" fillId="0" borderId="5" xfId="0" applyNumberFormat="1" applyFont="1" applyBorder="1" applyAlignment="1">
      <alignment horizontal="right" vertical="center" wrapText="1"/>
    </xf>
    <xf numFmtId="3" fontId="32" fillId="0" borderId="5" xfId="0" applyNumberFormat="1" applyFont="1" applyBorder="1" applyAlignment="1">
      <alignment horizontal="right" vertical="center" wrapText="1"/>
    </xf>
    <xf numFmtId="0" fontId="32" fillId="0" borderId="10" xfId="0" applyFont="1" applyBorder="1" applyAlignment="1">
      <alignment horizontal="right" vertical="center" wrapText="1"/>
    </xf>
    <xf numFmtId="0" fontId="3" fillId="0" borderId="0" xfId="0" applyFont="1" applyBorder="1" applyAlignment="1">
      <alignment horizontal="justify" vertical="center" wrapText="1"/>
    </xf>
    <xf numFmtId="0" fontId="3" fillId="0" borderId="0" xfId="0" applyFont="1" applyBorder="1" applyAlignment="1">
      <alignment vertical="center" wrapText="1"/>
    </xf>
    <xf numFmtId="0" fontId="3" fillId="0" borderId="0" xfId="0" applyFont="1" applyBorder="1"/>
    <xf numFmtId="0" fontId="2" fillId="0" borderId="0" xfId="0" applyFont="1" applyBorder="1" applyAlignment="1">
      <alignment horizontal="center" vertical="center" wrapText="1"/>
    </xf>
    <xf numFmtId="3" fontId="2" fillId="0" borderId="5" xfId="0" applyNumberFormat="1" applyFont="1" applyBorder="1" applyAlignment="1">
      <alignment horizontal="right" vertical="center" wrapText="1"/>
    </xf>
    <xf numFmtId="3" fontId="18" fillId="0" borderId="5" xfId="0" applyNumberFormat="1" applyFont="1" applyBorder="1" applyAlignment="1">
      <alignment horizontal="right" vertical="center" wrapText="1"/>
    </xf>
    <xf numFmtId="0" fontId="3" fillId="0" borderId="0" xfId="0" applyFont="1" applyBorder="1" applyAlignment="1">
      <alignment horizontal="justify" vertical="center"/>
    </xf>
    <xf numFmtId="0" fontId="2" fillId="0" borderId="0" xfId="0" applyFont="1" applyAlignment="1">
      <alignment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xf numFmtId="3" fontId="3" fillId="0" borderId="5" xfId="0" applyNumberFormat="1" applyFont="1" applyBorder="1"/>
    <xf numFmtId="3" fontId="6" fillId="0" borderId="5" xfId="0" applyNumberFormat="1" applyFont="1" applyBorder="1"/>
    <xf numFmtId="0" fontId="2" fillId="0" borderId="14" xfId="0" applyFont="1" applyBorder="1" applyAlignment="1">
      <alignment vertical="center"/>
    </xf>
    <xf numFmtId="0" fontId="3" fillId="0" borderId="10" xfId="0" applyFont="1" applyBorder="1" applyAlignment="1">
      <alignment horizontal="justify" vertical="center" wrapText="1"/>
    </xf>
    <xf numFmtId="0" fontId="18" fillId="0" borderId="10" xfId="0" applyFont="1" applyBorder="1" applyAlignment="1">
      <alignment horizontal="justify" vertical="center" wrapText="1"/>
    </xf>
    <xf numFmtId="0" fontId="2" fillId="0" borderId="10" xfId="0" applyFont="1" applyBorder="1" applyAlignment="1">
      <alignment horizontal="justify" vertical="center" wrapText="1"/>
    </xf>
    <xf numFmtId="0" fontId="32" fillId="0" borderId="10" xfId="0" applyFont="1" applyBorder="1" applyAlignment="1">
      <alignment horizontal="justify" vertical="center" wrapText="1"/>
    </xf>
    <xf numFmtId="0" fontId="34" fillId="0" borderId="0" xfId="0" applyFont="1" applyBorder="1" applyAlignment="1">
      <alignment wrapText="1"/>
    </xf>
    <xf numFmtId="0" fontId="29" fillId="0" borderId="0" xfId="0" applyFont="1"/>
    <xf numFmtId="0" fontId="28" fillId="0" borderId="0" xfId="0" applyFont="1" applyAlignment="1">
      <alignment horizontal="right"/>
    </xf>
    <xf numFmtId="0" fontId="34" fillId="0" borderId="26" xfId="0" applyFont="1" applyBorder="1" applyAlignment="1">
      <alignment vertical="top" wrapText="1"/>
    </xf>
    <xf numFmtId="0" fontId="34" fillId="0" borderId="26" xfId="0" applyFont="1" applyBorder="1" applyAlignment="1">
      <alignment wrapText="1"/>
    </xf>
    <xf numFmtId="0" fontId="34" fillId="0" borderId="0" xfId="0" applyFont="1" applyBorder="1" applyAlignment="1">
      <alignment vertical="top" wrapText="1"/>
    </xf>
    <xf numFmtId="0" fontId="28" fillId="0" borderId="0" xfId="0" applyFont="1" applyBorder="1"/>
    <xf numFmtId="0" fontId="28" fillId="0" borderId="25" xfId="0" applyFont="1" applyBorder="1"/>
    <xf numFmtId="0" fontId="28" fillId="0" borderId="5" xfId="0" applyFont="1" applyBorder="1" applyAlignment="1">
      <alignment horizontal="justify"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34" fillId="0" borderId="26" xfId="0" applyFont="1" applyBorder="1" applyAlignment="1">
      <alignment horizontal="center" vertical="top" wrapText="1"/>
    </xf>
    <xf numFmtId="0" fontId="28" fillId="0" borderId="0" xfId="0" applyFont="1" applyBorder="1" applyAlignment="1">
      <alignment horizontal="center" wrapText="1"/>
    </xf>
    <xf numFmtId="0" fontId="28" fillId="0" borderId="5" xfId="0" applyFont="1" applyBorder="1"/>
    <xf numFmtId="0" fontId="28" fillId="0" borderId="5" xfId="0" applyFont="1" applyBorder="1" applyAlignment="1">
      <alignment horizontal="center"/>
    </xf>
    <xf numFmtId="9" fontId="28" fillId="0" borderId="5" xfId="0" applyNumberFormat="1" applyFont="1" applyBorder="1" applyAlignment="1">
      <alignment horizontal="center"/>
    </xf>
    <xf numFmtId="0" fontId="28" fillId="0" borderId="5" xfId="0" applyFont="1" applyBorder="1" applyAlignment="1">
      <alignment horizontal="right"/>
    </xf>
    <xf numFmtId="0" fontId="34" fillId="0" borderId="26" xfId="0" applyFont="1" applyBorder="1" applyAlignment="1">
      <alignment horizontal="right" vertical="top" wrapText="1"/>
    </xf>
    <xf numFmtId="3" fontId="36" fillId="0" borderId="26" xfId="0" applyNumberFormat="1" applyFont="1" applyBorder="1" applyAlignment="1">
      <alignment horizontal="right" wrapText="1"/>
    </xf>
    <xf numFmtId="3" fontId="34" fillId="0" borderId="26" xfId="0" applyNumberFormat="1" applyFont="1" applyBorder="1" applyAlignment="1">
      <alignment horizontal="right" vertical="top" wrapText="1"/>
    </xf>
    <xf numFmtId="0" fontId="36" fillId="0" borderId="26" xfId="0" applyFont="1" applyBorder="1" applyAlignment="1">
      <alignment horizontal="right" vertical="top" wrapText="1"/>
    </xf>
    <xf numFmtId="0" fontId="36" fillId="0" borderId="0" xfId="0" applyFont="1" applyBorder="1" applyAlignment="1">
      <alignment horizontal="right" vertical="top" wrapText="1"/>
    </xf>
    <xf numFmtId="3" fontId="28" fillId="0" borderId="5" xfId="0" applyNumberFormat="1" applyFont="1" applyBorder="1" applyAlignment="1">
      <alignment horizontal="center" vertical="center" wrapText="1"/>
    </xf>
    <xf numFmtId="3" fontId="28" fillId="0" borderId="5" xfId="0" applyNumberFormat="1" applyFont="1" applyBorder="1" applyAlignment="1">
      <alignment horizontal="right" vertical="center" wrapText="1"/>
    </xf>
    <xf numFmtId="0" fontId="28" fillId="0" borderId="5" xfId="0" applyFont="1" applyBorder="1" applyAlignment="1">
      <alignment horizontal="right" vertical="center" wrapText="1"/>
    </xf>
    <xf numFmtId="3" fontId="28" fillId="0" borderId="25" xfId="0" applyNumberFormat="1" applyFont="1" applyBorder="1"/>
    <xf numFmtId="0" fontId="36" fillId="0" borderId="27" xfId="0" applyFont="1" applyBorder="1" applyAlignment="1">
      <alignment horizontal="right" vertical="top" wrapText="1"/>
    </xf>
    <xf numFmtId="3" fontId="36" fillId="0" borderId="25" xfId="0" applyNumberFormat="1" applyFont="1" applyBorder="1" applyAlignment="1">
      <alignment horizontal="right" vertical="top" wrapText="1"/>
    </xf>
    <xf numFmtId="3" fontId="3" fillId="0" borderId="25" xfId="0" applyNumberFormat="1" applyFont="1" applyBorder="1" applyAlignment="1">
      <alignment horizontal="right" vertical="center" wrapText="1"/>
    </xf>
    <xf numFmtId="165" fontId="28" fillId="0" borderId="0" xfId="0" applyNumberFormat="1" applyFont="1" applyBorder="1"/>
    <xf numFmtId="3" fontId="28" fillId="0" borderId="0" xfId="0" applyNumberFormat="1" applyFont="1" applyBorder="1"/>
    <xf numFmtId="3" fontId="28" fillId="0" borderId="0" xfId="0" applyNumberFormat="1" applyFont="1"/>
    <xf numFmtId="3" fontId="36" fillId="0" borderId="26" xfId="0" applyNumberFormat="1" applyFont="1" applyBorder="1"/>
    <xf numFmtId="3" fontId="28" fillId="0" borderId="6"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28" fillId="0" borderId="7" xfId="0" applyNumberFormat="1" applyFont="1" applyBorder="1" applyAlignment="1">
      <alignment horizontal="right" vertical="center" wrapText="1"/>
    </xf>
    <xf numFmtId="0" fontId="4" fillId="0" borderId="25" xfId="0" applyFont="1" applyBorder="1" applyAlignment="1">
      <alignment horizontal="justify" vertical="center" wrapText="1"/>
    </xf>
    <xf numFmtId="3" fontId="4" fillId="0" borderId="5" xfId="0" applyNumberFormat="1" applyFont="1" applyBorder="1" applyAlignment="1">
      <alignment horizontal="center" vertical="center" wrapText="1"/>
    </xf>
    <xf numFmtId="166" fontId="28" fillId="0" borderId="0" xfId="0" applyNumberFormat="1" applyFont="1"/>
    <xf numFmtId="3" fontId="36" fillId="0" borderId="26" xfId="0" applyNumberFormat="1" applyFont="1" applyBorder="1" applyAlignment="1">
      <alignment horizontal="right" vertical="top" wrapText="1"/>
    </xf>
    <xf numFmtId="0" fontId="37" fillId="0" borderId="0" xfId="0" applyFont="1" applyBorder="1" applyAlignment="1">
      <alignment horizontal="right" vertical="top" wrapText="1"/>
    </xf>
    <xf numFmtId="164" fontId="28" fillId="0" borderId="5" xfId="0" applyNumberFormat="1" applyFont="1" applyBorder="1" applyAlignment="1">
      <alignment horizontal="center" vertical="center" wrapText="1"/>
    </xf>
    <xf numFmtId="3" fontId="36" fillId="0" borderId="27" xfId="0" applyNumberFormat="1" applyFont="1" applyBorder="1" applyAlignment="1">
      <alignment horizontal="right" wrapText="1"/>
    </xf>
    <xf numFmtId="3" fontId="36" fillId="0" borderId="29" xfId="0" applyNumberFormat="1" applyFont="1" applyBorder="1" applyAlignment="1">
      <alignment horizontal="right" vertical="top" wrapText="1"/>
    </xf>
    <xf numFmtId="164" fontId="36" fillId="0" borderId="27" xfId="0" applyNumberFormat="1" applyFont="1" applyBorder="1" applyAlignment="1">
      <alignment horizontal="right" vertical="top" wrapText="1"/>
    </xf>
    <xf numFmtId="0" fontId="28" fillId="0" borderId="25" xfId="0" applyFont="1" applyBorder="1" applyAlignment="1">
      <alignment horizontal="justify" vertical="center" wrapText="1"/>
    </xf>
    <xf numFmtId="0" fontId="29" fillId="0" borderId="30" xfId="0" applyFont="1" applyBorder="1"/>
    <xf numFmtId="3" fontId="28" fillId="0" borderId="29" xfId="0" applyNumberFormat="1" applyFont="1" applyBorder="1"/>
    <xf numFmtId="164" fontId="3" fillId="0" borderId="6" xfId="0" applyNumberFormat="1" applyFont="1" applyBorder="1" applyAlignment="1">
      <alignment horizontal="right" vertical="center" wrapText="1"/>
    </xf>
    <xf numFmtId="0" fontId="28" fillId="0" borderId="13" xfId="0" applyFont="1" applyBorder="1" applyAlignment="1">
      <alignment horizontal="center"/>
    </xf>
    <xf numFmtId="3" fontId="28" fillId="0" borderId="13" xfId="0" applyNumberFormat="1" applyFont="1" applyBorder="1" applyAlignment="1">
      <alignment horizontal="center"/>
    </xf>
    <xf numFmtId="164" fontId="28" fillId="0" borderId="13" xfId="0" applyNumberFormat="1" applyFont="1" applyBorder="1" applyAlignment="1">
      <alignment horizontal="center"/>
    </xf>
    <xf numFmtId="164" fontId="28" fillId="0" borderId="13" xfId="0" applyNumberFormat="1" applyFont="1" applyBorder="1" applyAlignment="1">
      <alignment horizontal="center" vertical="center" wrapText="1"/>
    </xf>
    <xf numFmtId="3" fontId="28" fillId="0" borderId="32" xfId="0" applyNumberFormat="1" applyFont="1" applyBorder="1" applyAlignment="1">
      <alignment horizontal="right" vertical="center" wrapText="1"/>
    </xf>
    <xf numFmtId="3" fontId="28" fillId="0" borderId="5" xfId="0" applyNumberFormat="1" applyFont="1" applyBorder="1"/>
    <xf numFmtId="3" fontId="28" fillId="0" borderId="33" xfId="0" applyNumberFormat="1" applyFont="1" applyBorder="1" applyAlignment="1">
      <alignment horizontal="right" vertical="center" wrapText="1"/>
    </xf>
    <xf numFmtId="0" fontId="28" fillId="0" borderId="13" xfId="0" applyFont="1" applyBorder="1" applyAlignment="1">
      <alignment horizontal="right"/>
    </xf>
    <xf numFmtId="0" fontId="28" fillId="0" borderId="13" xfId="0" applyFont="1" applyBorder="1"/>
    <xf numFmtId="3" fontId="28" fillId="0" borderId="34" xfId="0" applyNumberFormat="1" applyFont="1" applyBorder="1"/>
    <xf numFmtId="3" fontId="36" fillId="0" borderId="24" xfId="0" applyNumberFormat="1" applyFont="1" applyBorder="1" applyAlignment="1">
      <alignment horizontal="right" wrapText="1"/>
    </xf>
    <xf numFmtId="0" fontId="29" fillId="0" borderId="31" xfId="0" applyFont="1" applyBorder="1"/>
    <xf numFmtId="3" fontId="28" fillId="0" borderId="26" xfId="0" applyNumberFormat="1" applyFont="1" applyBorder="1" applyAlignment="1">
      <alignment horizontal="right" vertical="top" wrapText="1"/>
    </xf>
    <xf numFmtId="3" fontId="4" fillId="3" borderId="23" xfId="0" applyNumberFormat="1" applyFont="1" applyFill="1" applyBorder="1" applyAlignment="1">
      <alignment horizontal="right" vertical="center" wrapText="1"/>
    </xf>
    <xf numFmtId="0" fontId="28" fillId="0" borderId="25" xfId="0" applyFont="1" applyBorder="1" applyAlignment="1">
      <alignment horizontal="center"/>
    </xf>
    <xf numFmtId="3" fontId="28" fillId="0" borderId="25" xfId="0" applyNumberFormat="1" applyFont="1" applyBorder="1" applyAlignment="1">
      <alignment horizontal="center"/>
    </xf>
    <xf numFmtId="164" fontId="28" fillId="0" borderId="25" xfId="0" applyNumberFormat="1" applyFont="1" applyBorder="1" applyAlignment="1">
      <alignment horizontal="center"/>
    </xf>
    <xf numFmtId="164" fontId="28" fillId="0" borderId="25" xfId="0" applyNumberFormat="1" applyFont="1" applyBorder="1" applyAlignment="1">
      <alignment horizontal="center" vertical="center" wrapText="1"/>
    </xf>
    <xf numFmtId="3" fontId="28" fillId="0" borderId="31" xfId="0" applyNumberFormat="1" applyFont="1" applyBorder="1" applyAlignment="1">
      <alignment horizontal="right" vertical="center" wrapText="1"/>
    </xf>
    <xf numFmtId="3" fontId="28" fillId="0" borderId="35" xfId="0" applyNumberFormat="1" applyFont="1" applyBorder="1" applyAlignment="1">
      <alignment horizontal="right" vertical="center" wrapText="1"/>
    </xf>
    <xf numFmtId="0" fontId="28" fillId="0" borderId="25" xfId="0" applyFont="1" applyBorder="1" applyAlignment="1">
      <alignment horizontal="center" vertical="center" wrapText="1"/>
    </xf>
    <xf numFmtId="0" fontId="28" fillId="0" borderId="25" xfId="0" applyFont="1" applyBorder="1" applyAlignment="1">
      <alignment horizontal="right"/>
    </xf>
    <xf numFmtId="3" fontId="36" fillId="0" borderId="25" xfId="0" applyNumberFormat="1" applyFont="1" applyBorder="1" applyAlignment="1">
      <alignment horizontal="right" wrapText="1"/>
    </xf>
    <xf numFmtId="3" fontId="28" fillId="0" borderId="25" xfId="0" applyNumberFormat="1" applyFont="1" applyBorder="1" applyAlignment="1">
      <alignment horizontal="right" vertical="top" wrapText="1"/>
    </xf>
    <xf numFmtId="3" fontId="28" fillId="0" borderId="17" xfId="0" applyNumberFormat="1" applyFont="1" applyBorder="1"/>
    <xf numFmtId="0" fontId="28" fillId="0" borderId="34" xfId="0" applyFont="1" applyBorder="1" applyAlignment="1">
      <alignment horizontal="center"/>
    </xf>
    <xf numFmtId="3" fontId="28" fillId="0" borderId="34" xfId="0" applyNumberFormat="1" applyFont="1" applyBorder="1" applyAlignment="1">
      <alignment horizontal="center"/>
    </xf>
    <xf numFmtId="164" fontId="28" fillId="0" borderId="34" xfId="0" applyNumberFormat="1" applyFont="1" applyBorder="1" applyAlignment="1">
      <alignment horizontal="center"/>
    </xf>
    <xf numFmtId="164" fontId="28" fillId="0" borderId="34" xfId="0" applyNumberFormat="1" applyFont="1" applyBorder="1" applyAlignment="1">
      <alignment horizontal="center" vertical="center" wrapText="1"/>
    </xf>
    <xf numFmtId="3" fontId="28" fillId="0" borderId="34" xfId="0" applyNumberFormat="1" applyFont="1" applyBorder="1" applyAlignment="1">
      <alignment horizontal="right" vertical="center" wrapText="1"/>
    </xf>
    <xf numFmtId="3" fontId="28" fillId="0" borderId="3" xfId="0" applyNumberFormat="1" applyFont="1" applyBorder="1"/>
    <xf numFmtId="0" fontId="28" fillId="0" borderId="34" xfId="0" applyFont="1" applyBorder="1" applyAlignment="1">
      <alignment horizontal="center" vertical="center" wrapText="1"/>
    </xf>
    <xf numFmtId="0" fontId="28" fillId="0" borderId="34" xfId="0" applyFont="1" applyBorder="1" applyAlignment="1">
      <alignment horizontal="right"/>
    </xf>
    <xf numFmtId="0" fontId="28" fillId="0" borderId="34" xfId="0" applyFont="1" applyBorder="1"/>
    <xf numFmtId="3" fontId="36" fillId="0" borderId="34" xfId="0" applyNumberFormat="1" applyFont="1" applyBorder="1" applyAlignment="1">
      <alignment horizontal="right" wrapText="1"/>
    </xf>
    <xf numFmtId="0" fontId="29" fillId="0" borderId="36" xfId="0" applyFont="1" applyBorder="1"/>
    <xf numFmtId="0" fontId="29" fillId="0" borderId="25" xfId="0" applyFont="1" applyBorder="1"/>
    <xf numFmtId="3" fontId="28" fillId="0" borderId="34" xfId="0" applyNumberFormat="1" applyFont="1" applyBorder="1" applyAlignment="1">
      <alignment horizontal="right" vertical="top" wrapText="1"/>
    </xf>
    <xf numFmtId="3" fontId="34" fillId="0" borderId="27" xfId="0" applyNumberFormat="1" applyFont="1" applyBorder="1" applyAlignment="1">
      <alignment horizontal="right" vertical="top" wrapText="1"/>
    </xf>
    <xf numFmtId="4" fontId="28" fillId="0" borderId="5" xfId="0" applyNumberFormat="1" applyFont="1" applyBorder="1"/>
    <xf numFmtId="3" fontId="36" fillId="0" borderId="35" xfId="0" applyNumberFormat="1" applyFont="1" applyBorder="1" applyAlignment="1">
      <alignment horizontal="right" vertical="top" wrapText="1"/>
    </xf>
    <xf numFmtId="3" fontId="28" fillId="0" borderId="25" xfId="0" applyNumberFormat="1" applyFont="1" applyBorder="1" applyAlignment="1">
      <alignment horizontal="right" vertical="center" wrapText="1"/>
    </xf>
    <xf numFmtId="0" fontId="29" fillId="0" borderId="34" xfId="0" applyFont="1" applyBorder="1"/>
    <xf numFmtId="3" fontId="34" fillId="0" borderId="30" xfId="0" applyNumberFormat="1" applyFont="1" applyBorder="1" applyAlignment="1">
      <alignment horizontal="right" vertical="top" wrapText="1"/>
    </xf>
    <xf numFmtId="3" fontId="34" fillId="0" borderId="36" xfId="0" applyNumberFormat="1" applyFont="1" applyBorder="1" applyAlignment="1">
      <alignment horizontal="right" vertical="top" wrapText="1"/>
    </xf>
    <xf numFmtId="167" fontId="36" fillId="0" borderId="37" xfId="0" applyNumberFormat="1" applyFont="1" applyBorder="1" applyAlignment="1">
      <alignment horizontal="right" vertical="top" wrapText="1"/>
    </xf>
    <xf numFmtId="4" fontId="28" fillId="0" borderId="0" xfId="0" applyNumberFormat="1" applyFont="1" applyBorder="1"/>
    <xf numFmtId="3" fontId="34" fillId="0" borderId="25" xfId="0" applyNumberFormat="1" applyFont="1" applyBorder="1" applyAlignment="1">
      <alignment horizontal="right" vertical="top" wrapText="1"/>
    </xf>
    <xf numFmtId="4" fontId="28" fillId="0" borderId="2" xfId="0" applyNumberFormat="1" applyFont="1" applyBorder="1"/>
    <xf numFmtId="167" fontId="36" fillId="0" borderId="25" xfId="0" applyNumberFormat="1" applyFont="1" applyBorder="1" applyAlignment="1">
      <alignment horizontal="right" vertical="top" wrapText="1"/>
    </xf>
    <xf numFmtId="1" fontId="28" fillId="0" borderId="0" xfId="0" applyNumberFormat="1" applyFont="1"/>
    <xf numFmtId="0" fontId="38" fillId="0" borderId="0" xfId="0" applyFont="1" applyBorder="1" applyAlignment="1">
      <alignment horizontal="right" vertical="top" wrapText="1"/>
    </xf>
    <xf numFmtId="3" fontId="38" fillId="0" borderId="0" xfId="0" applyNumberFormat="1" applyFont="1" applyBorder="1" applyAlignment="1">
      <alignment horizontal="right" vertical="top" wrapText="1"/>
    </xf>
    <xf numFmtId="0" fontId="30" fillId="5" borderId="40" xfId="0" applyFont="1" applyFill="1" applyBorder="1" applyAlignment="1">
      <alignment horizontal="center" vertical="center" wrapText="1"/>
    </xf>
    <xf numFmtId="0" fontId="30" fillId="0" borderId="0" xfId="0" applyFont="1"/>
    <xf numFmtId="0" fontId="40" fillId="5" borderId="41" xfId="0" applyFont="1" applyFill="1" applyBorder="1" applyAlignment="1">
      <alignment vertical="center" wrapText="1"/>
    </xf>
    <xf numFmtId="164" fontId="40" fillId="3" borderId="23" xfId="0" applyNumberFormat="1" applyFont="1" applyFill="1" applyBorder="1" applyAlignment="1">
      <alignment horizontal="right" vertical="center" wrapText="1"/>
    </xf>
    <xf numFmtId="0" fontId="40" fillId="0" borderId="0" xfId="0" applyFont="1"/>
    <xf numFmtId="3" fontId="38" fillId="0" borderId="0" xfId="0" applyNumberFormat="1" applyFont="1" applyBorder="1" applyAlignment="1">
      <alignment horizontal="right" wrapText="1"/>
    </xf>
    <xf numFmtId="0" fontId="30" fillId="0" borderId="0" xfId="0" applyFont="1" applyAlignment="1">
      <alignment horizontal="right"/>
    </xf>
    <xf numFmtId="3" fontId="30" fillId="0" borderId="0" xfId="0" applyNumberFormat="1" applyFont="1"/>
    <xf numFmtId="3" fontId="31" fillId="0" borderId="25" xfId="0" applyNumberFormat="1" applyFont="1" applyBorder="1"/>
    <xf numFmtId="3" fontId="33" fillId="0" borderId="25" xfId="0" applyNumberFormat="1" applyFont="1" applyBorder="1"/>
    <xf numFmtId="0" fontId="33" fillId="0" borderId="25" xfId="0" applyFont="1" applyBorder="1"/>
    <xf numFmtId="167" fontId="31" fillId="0" borderId="25" xfId="0" applyNumberFormat="1" applyFont="1" applyBorder="1"/>
    <xf numFmtId="0" fontId="9" fillId="0" borderId="0" xfId="0" applyFont="1" applyAlignment="1">
      <alignment vertical="center"/>
    </xf>
    <xf numFmtId="0" fontId="12" fillId="0" borderId="0" xfId="0" applyFont="1" applyAlignment="1">
      <alignment horizontal="justify" vertical="center" wrapText="1"/>
    </xf>
    <xf numFmtId="0" fontId="9" fillId="0" borderId="0" xfId="0" applyFont="1" applyAlignment="1">
      <alignment horizontal="justify"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6" fillId="0" borderId="25" xfId="0" applyFont="1" applyBorder="1" applyAlignment="1">
      <alignment horizontal="center" vertical="center" wrapText="1"/>
    </xf>
    <xf numFmtId="0" fontId="5" fillId="0" borderId="0" xfId="0" applyFont="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0" xfId="0" applyFont="1" applyAlignment="1">
      <alignment horizontal="left" vertical="center" wrapText="1"/>
    </xf>
    <xf numFmtId="0" fontId="19" fillId="0" borderId="19" xfId="0" applyFont="1" applyBorder="1" applyAlignment="1">
      <alignment horizontal="left" vertical="top" wrapText="1"/>
    </xf>
    <xf numFmtId="0" fontId="28" fillId="0" borderId="27" xfId="0" applyFont="1" applyBorder="1" applyAlignment="1">
      <alignment horizontal="center"/>
    </xf>
    <xf numFmtId="0" fontId="28" fillId="0" borderId="28" xfId="0" applyFont="1" applyBorder="1" applyAlignment="1">
      <alignment horizontal="center"/>
    </xf>
    <xf numFmtId="0" fontId="28" fillId="0" borderId="29" xfId="0" applyFont="1" applyBorder="1" applyAlignment="1">
      <alignment horizontal="center"/>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0"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5" fillId="0" borderId="18" xfId="0" applyFont="1" applyBorder="1" applyAlignment="1">
      <alignment horizontal="left" vertical="top"/>
    </xf>
    <xf numFmtId="0" fontId="2" fillId="0" borderId="14" xfId="0" applyFont="1" applyBorder="1" applyAlignment="1">
      <alignment horizontal="center" vertical="center"/>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3" fontId="3" fillId="0" borderId="6" xfId="0" applyNumberFormat="1" applyFont="1" applyBorder="1" applyAlignment="1">
      <alignment horizontal="right" vertical="center" wrapText="1"/>
    </xf>
    <xf numFmtId="3" fontId="3" fillId="0" borderId="7" xfId="0" applyNumberFormat="1" applyFont="1" applyBorder="1" applyAlignment="1">
      <alignment horizontal="right" vertical="center" wrapText="1"/>
    </xf>
    <xf numFmtId="0" fontId="3" fillId="0" borderId="19" xfId="0" applyFont="1" applyBorder="1" applyAlignment="1">
      <alignment horizontal="center" vertical="center"/>
    </xf>
    <xf numFmtId="3" fontId="3" fillId="0" borderId="11" xfId="0" applyNumberFormat="1" applyFont="1" applyBorder="1" applyAlignment="1">
      <alignment horizontal="right" vertical="center" wrapText="1"/>
    </xf>
    <xf numFmtId="3" fontId="3" fillId="0" borderId="10" xfId="0" applyNumberFormat="1" applyFont="1" applyBorder="1" applyAlignment="1">
      <alignment horizontal="right" vertical="center" wrapText="1"/>
    </xf>
    <xf numFmtId="3" fontId="18" fillId="0" borderId="6" xfId="0" applyNumberFormat="1" applyFont="1" applyBorder="1" applyAlignment="1">
      <alignment horizontal="center" vertical="center" wrapText="1"/>
    </xf>
    <xf numFmtId="3" fontId="18" fillId="0" borderId="7"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2" fillId="0" borderId="0" xfId="0" applyFont="1" applyBorder="1" applyAlignment="1">
      <alignment horizontal="center" vertical="center" wrapText="1"/>
    </xf>
    <xf numFmtId="0" fontId="30" fillId="0" borderId="44" xfId="0" applyFont="1" applyBorder="1" applyAlignment="1">
      <alignment vertical="center" wrapText="1"/>
    </xf>
    <xf numFmtId="0" fontId="30" fillId="0" borderId="44" xfId="0" applyFont="1" applyBorder="1" applyAlignment="1">
      <alignment wrapText="1"/>
    </xf>
    <xf numFmtId="0" fontId="34" fillId="0" borderId="0" xfId="0" applyFont="1" applyBorder="1" applyAlignment="1">
      <alignment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xf>
    <xf numFmtId="0" fontId="28" fillId="0" borderId="7" xfId="0" applyFont="1" applyBorder="1" applyAlignment="1">
      <alignment horizontal="center"/>
    </xf>
    <xf numFmtId="0" fontId="39" fillId="0" borderId="38" xfId="0" applyFont="1" applyBorder="1" applyAlignment="1">
      <alignment vertical="center" wrapText="1"/>
    </xf>
    <xf numFmtId="0" fontId="0" fillId="0" borderId="38" xfId="0" applyBorder="1" applyAlignment="1">
      <alignment wrapText="1"/>
    </xf>
    <xf numFmtId="0" fontId="40" fillId="5" borderId="39" xfId="0" applyFont="1" applyFill="1" applyBorder="1" applyAlignment="1">
      <alignment horizontal="center" vertical="center" wrapText="1"/>
    </xf>
    <xf numFmtId="0" fontId="40" fillId="5" borderId="41" xfId="0" applyFont="1" applyFill="1" applyBorder="1" applyAlignment="1">
      <alignment horizontal="center" vertical="center" wrapText="1"/>
    </xf>
    <xf numFmtId="0" fontId="40" fillId="5" borderId="42" xfId="0" applyFont="1" applyFill="1" applyBorder="1" applyAlignment="1">
      <alignment horizontal="center" vertical="center" wrapText="1"/>
    </xf>
    <xf numFmtId="0" fontId="30" fillId="0" borderId="43" xfId="0" applyFont="1" applyBorder="1" applyAlignment="1">
      <alignment horizontal="center" vertical="center" wrapText="1"/>
    </xf>
    <xf numFmtId="0" fontId="30" fillId="0" borderId="40" xfId="0" applyFont="1" applyBorder="1" applyAlignment="1">
      <alignment horizontal="center" vertical="center" wrapText="1"/>
    </xf>
    <xf numFmtId="0" fontId="28" fillId="0" borderId="26" xfId="0" applyFont="1" applyBorder="1" applyAlignment="1">
      <alignment horizontal="center" wrapText="1"/>
    </xf>
    <xf numFmtId="0" fontId="6" fillId="0" borderId="5" xfId="0" applyFont="1" applyBorder="1" applyAlignment="1">
      <alignment horizontal="justify" vertical="center" wrapText="1"/>
    </xf>
    <xf numFmtId="0" fontId="5" fillId="0" borderId="0" xfId="0" applyFont="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xf>
    <xf numFmtId="0" fontId="3" fillId="0" borderId="16" xfId="0" applyFont="1" applyBorder="1" applyAlignment="1">
      <alignment horizont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center" wrapText="1"/>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wrapText="1"/>
    </xf>
    <xf numFmtId="0" fontId="2" fillId="0" borderId="21" xfId="0" applyFont="1" applyBorder="1" applyAlignment="1">
      <alignment horizontal="center" wrapText="1"/>
    </xf>
    <xf numFmtId="0" fontId="2" fillId="0" borderId="16"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vertical="center" wrapText="1"/>
    </xf>
    <xf numFmtId="0" fontId="12" fillId="0" borderId="0" xfId="0" applyFont="1" applyBorder="1" applyAlignment="1">
      <alignment horizontal="left" vertical="top"/>
    </xf>
    <xf numFmtId="0" fontId="9" fillId="0" borderId="1" xfId="0" applyFont="1" applyBorder="1" applyAlignment="1">
      <alignment horizontal="center" vertical="center" wrapText="1"/>
    </xf>
    <xf numFmtId="0" fontId="6" fillId="0" borderId="1" xfId="0" applyFont="1" applyBorder="1"/>
    <xf numFmtId="0" fontId="2" fillId="0" borderId="18" xfId="0" applyFont="1" applyBorder="1" applyAlignment="1">
      <alignment horizontal="left" vertical="top"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xf>
    <xf numFmtId="0" fontId="22" fillId="0" borderId="0" xfId="0" applyFont="1" applyAlignment="1">
      <alignment vertical="center"/>
    </xf>
    <xf numFmtId="0" fontId="5" fillId="0" borderId="0" xfId="0" applyFont="1" applyAlignment="1">
      <alignment vertical="center"/>
    </xf>
    <xf numFmtId="0" fontId="21" fillId="0" borderId="0" xfId="0" applyFont="1" applyAlignment="1">
      <alignment vertical="center"/>
    </xf>
    <xf numFmtId="0" fontId="9" fillId="0" borderId="0" xfId="0" applyFont="1" applyAlignment="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43" fillId="0" borderId="0" xfId="0" applyFont="1" applyAlignment="1">
      <alignment horizontal="justify" vertical="center"/>
    </xf>
    <xf numFmtId="0" fontId="44" fillId="0" borderId="0" xfId="0" applyFont="1" applyAlignment="1">
      <alignment horizontal="justify" vertical="center"/>
    </xf>
    <xf numFmtId="0" fontId="45" fillId="0" borderId="0" xfId="0" applyFont="1"/>
    <xf numFmtId="0" fontId="47" fillId="0" borderId="0" xfId="1" applyFont="1" applyAlignment="1">
      <alignment horizontal="justify" vertical="center"/>
    </xf>
    <xf numFmtId="0" fontId="44" fillId="0" borderId="0" xfId="0" applyFont="1" applyAlignment="1">
      <alignment horizontal="left" vertical="top" indent="3"/>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20</xdr:col>
      <xdr:colOff>0</xdr:colOff>
      <xdr:row>49</xdr:row>
      <xdr:rowOff>0</xdr:rowOff>
    </xdr:from>
    <xdr:to>
      <xdr:col>29</xdr:col>
      <xdr:colOff>542925</xdr:colOff>
      <xdr:row>49</xdr:row>
      <xdr:rowOff>57150</xdr:rowOff>
    </xdr:to>
    <xdr:pic>
      <xdr:nvPicPr>
        <xdr:cNvPr id="2" name="Obrázek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2687300"/>
          <a:ext cx="125730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itaty.net/autori/kenneth-e-boulding/" TargetMode="External"/><Relationship Id="rId1" Type="http://schemas.openxmlformats.org/officeDocument/2006/relationships/hyperlink" Target="http://radimvalencik.pise.cz/6223-jak-porozumime-marxovi-kdyz-chceme-porozumet-1.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8"/>
  <sheetViews>
    <sheetView topLeftCell="A103" workbookViewId="0">
      <selection activeCell="D119" sqref="D119:D128"/>
    </sheetView>
  </sheetViews>
  <sheetFormatPr defaultColWidth="9.109375" defaultRowHeight="15.6" x14ac:dyDescent="0.3"/>
  <cols>
    <col min="1" max="1" width="9.109375" style="72"/>
    <col min="2" max="2" width="86.33203125" style="72" customWidth="1"/>
    <col min="3" max="16384" width="9.109375" style="72"/>
  </cols>
  <sheetData>
    <row r="3" spans="2:3" x14ac:dyDescent="0.3">
      <c r="B3" s="277" t="s">
        <v>679</v>
      </c>
      <c r="C3" s="281">
        <v>5</v>
      </c>
    </row>
    <row r="4" spans="2:3" x14ac:dyDescent="0.3">
      <c r="B4" s="277" t="s">
        <v>55</v>
      </c>
      <c r="C4" s="281">
        <v>6</v>
      </c>
    </row>
    <row r="5" spans="2:3" ht="19.5" customHeight="1" x14ac:dyDescent="0.3">
      <c r="B5" s="277" t="s">
        <v>680</v>
      </c>
      <c r="C5" s="281">
        <v>10</v>
      </c>
    </row>
    <row r="6" spans="2:3" ht="17.25" customHeight="1" x14ac:dyDescent="0.3">
      <c r="B6" s="278" t="s">
        <v>681</v>
      </c>
      <c r="C6" s="282">
        <v>10</v>
      </c>
    </row>
    <row r="7" spans="2:3" ht="18" customHeight="1" x14ac:dyDescent="0.3">
      <c r="B7" s="278" t="s">
        <v>682</v>
      </c>
      <c r="C7" s="282">
        <v>45</v>
      </c>
    </row>
    <row r="8" spans="2:3" x14ac:dyDescent="0.3">
      <c r="B8" s="278" t="s">
        <v>683</v>
      </c>
      <c r="C8" s="282">
        <v>47</v>
      </c>
    </row>
    <row r="9" spans="2:3" x14ac:dyDescent="0.3">
      <c r="B9" s="278" t="s">
        <v>684</v>
      </c>
      <c r="C9" s="283">
        <v>54</v>
      </c>
    </row>
    <row r="10" spans="2:3" x14ac:dyDescent="0.3">
      <c r="B10" s="278" t="s">
        <v>788</v>
      </c>
      <c r="C10" s="283">
        <v>62</v>
      </c>
    </row>
    <row r="11" spans="2:3" x14ac:dyDescent="0.3">
      <c r="B11" s="278" t="s">
        <v>789</v>
      </c>
      <c r="C11" s="283">
        <v>64</v>
      </c>
    </row>
    <row r="12" spans="2:3" x14ac:dyDescent="0.3">
      <c r="B12" s="278" t="s">
        <v>685</v>
      </c>
      <c r="C12" s="283">
        <v>67</v>
      </c>
    </row>
    <row r="13" spans="2:3" x14ac:dyDescent="0.3">
      <c r="B13" s="277" t="s">
        <v>56</v>
      </c>
      <c r="C13" s="283">
        <v>71</v>
      </c>
    </row>
    <row r="14" spans="2:3" x14ac:dyDescent="0.3">
      <c r="B14" s="278" t="s">
        <v>55</v>
      </c>
      <c r="C14" s="282">
        <v>71</v>
      </c>
    </row>
    <row r="15" spans="2:3" x14ac:dyDescent="0.3">
      <c r="B15" s="278" t="s">
        <v>686</v>
      </c>
      <c r="C15" s="282">
        <v>77</v>
      </c>
    </row>
    <row r="16" spans="2:3" x14ac:dyDescent="0.3">
      <c r="B16" s="278" t="s">
        <v>687</v>
      </c>
      <c r="C16" s="282">
        <v>87</v>
      </c>
    </row>
    <row r="17" spans="2:3" x14ac:dyDescent="0.3">
      <c r="B17" s="278" t="s">
        <v>688</v>
      </c>
      <c r="C17" s="282">
        <v>90</v>
      </c>
    </row>
    <row r="18" spans="2:3" x14ac:dyDescent="0.3">
      <c r="B18" s="278" t="s">
        <v>689</v>
      </c>
      <c r="C18" s="282">
        <v>92</v>
      </c>
    </row>
    <row r="19" spans="2:3" x14ac:dyDescent="0.3">
      <c r="B19" s="278" t="s">
        <v>690</v>
      </c>
      <c r="C19" s="282">
        <v>97</v>
      </c>
    </row>
    <row r="20" spans="2:3" x14ac:dyDescent="0.3">
      <c r="B20" s="278" t="s">
        <v>691</v>
      </c>
      <c r="C20" s="282">
        <v>102</v>
      </c>
    </row>
    <row r="21" spans="2:3" x14ac:dyDescent="0.3">
      <c r="B21" s="278" t="s">
        <v>692</v>
      </c>
      <c r="C21" s="282">
        <v>105</v>
      </c>
    </row>
    <row r="22" spans="2:3" x14ac:dyDescent="0.3">
      <c r="B22" s="278" t="s">
        <v>693</v>
      </c>
      <c r="C22" s="282">
        <v>106</v>
      </c>
    </row>
    <row r="23" spans="2:3" x14ac:dyDescent="0.3">
      <c r="B23" s="278" t="s">
        <v>694</v>
      </c>
      <c r="C23" s="282">
        <v>109</v>
      </c>
    </row>
    <row r="24" spans="2:3" x14ac:dyDescent="0.3">
      <c r="B24" s="278" t="s">
        <v>695</v>
      </c>
      <c r="C24" s="282">
        <v>111</v>
      </c>
    </row>
    <row r="25" spans="2:3" x14ac:dyDescent="0.3">
      <c r="B25" s="278" t="s">
        <v>696</v>
      </c>
      <c r="C25" s="282">
        <v>112</v>
      </c>
    </row>
    <row r="26" spans="2:3" x14ac:dyDescent="0.3">
      <c r="B26" s="278" t="s">
        <v>57</v>
      </c>
      <c r="C26" s="282">
        <v>113</v>
      </c>
    </row>
    <row r="27" spans="2:3" ht="22.2" customHeight="1" x14ac:dyDescent="0.3">
      <c r="B27" s="279" t="s">
        <v>58</v>
      </c>
      <c r="C27" s="281">
        <v>116</v>
      </c>
    </row>
    <row r="28" spans="2:3" x14ac:dyDescent="0.3">
      <c r="B28" s="278" t="s">
        <v>697</v>
      </c>
      <c r="C28" s="282">
        <v>116</v>
      </c>
    </row>
    <row r="29" spans="2:3" x14ac:dyDescent="0.3">
      <c r="B29" s="278" t="s">
        <v>698</v>
      </c>
      <c r="C29" s="282">
        <v>121</v>
      </c>
    </row>
    <row r="30" spans="2:3" x14ac:dyDescent="0.3">
      <c r="B30" s="278" t="s">
        <v>699</v>
      </c>
      <c r="C30" s="282">
        <v>129</v>
      </c>
    </row>
    <row r="31" spans="2:3" x14ac:dyDescent="0.3">
      <c r="B31" s="278" t="s">
        <v>700</v>
      </c>
      <c r="C31" s="282">
        <v>132</v>
      </c>
    </row>
    <row r="32" spans="2:3" x14ac:dyDescent="0.3">
      <c r="B32" s="278" t="s">
        <v>701</v>
      </c>
      <c r="C32" s="282">
        <v>136</v>
      </c>
    </row>
    <row r="33" spans="2:3" x14ac:dyDescent="0.3">
      <c r="B33" s="278" t="s">
        <v>702</v>
      </c>
      <c r="C33" s="282">
        <v>139</v>
      </c>
    </row>
    <row r="34" spans="2:3" x14ac:dyDescent="0.3">
      <c r="B34" s="278" t="s">
        <v>703</v>
      </c>
      <c r="C34" s="282">
        <v>146</v>
      </c>
    </row>
    <row r="35" spans="2:3" x14ac:dyDescent="0.3">
      <c r="B35" s="278" t="s">
        <v>704</v>
      </c>
      <c r="C35" s="282">
        <v>152</v>
      </c>
    </row>
    <row r="36" spans="2:3" x14ac:dyDescent="0.3">
      <c r="B36" s="278" t="s">
        <v>705</v>
      </c>
      <c r="C36" s="282">
        <v>154</v>
      </c>
    </row>
    <row r="37" spans="2:3" x14ac:dyDescent="0.3">
      <c r="B37" s="278" t="s">
        <v>706</v>
      </c>
      <c r="C37" s="282">
        <v>157</v>
      </c>
    </row>
    <row r="38" spans="2:3" x14ac:dyDescent="0.3">
      <c r="B38" s="278" t="s">
        <v>59</v>
      </c>
      <c r="C38" s="282">
        <v>160</v>
      </c>
    </row>
    <row r="39" spans="2:3" x14ac:dyDescent="0.3">
      <c r="B39" s="277" t="s">
        <v>60</v>
      </c>
      <c r="C39" s="281">
        <v>163</v>
      </c>
    </row>
    <row r="40" spans="2:3" x14ac:dyDescent="0.3">
      <c r="B40" s="278" t="s">
        <v>707</v>
      </c>
      <c r="C40" s="282">
        <v>163</v>
      </c>
    </row>
    <row r="41" spans="2:3" x14ac:dyDescent="0.3">
      <c r="B41" s="278" t="s">
        <v>708</v>
      </c>
      <c r="C41" s="282">
        <v>167</v>
      </c>
    </row>
    <row r="42" spans="2:3" x14ac:dyDescent="0.3">
      <c r="B42" s="278" t="s">
        <v>709</v>
      </c>
      <c r="C42" s="282">
        <v>172</v>
      </c>
    </row>
    <row r="43" spans="2:3" x14ac:dyDescent="0.3">
      <c r="B43" s="278" t="s">
        <v>710</v>
      </c>
      <c r="C43" s="282">
        <v>181</v>
      </c>
    </row>
    <row r="44" spans="2:3" x14ac:dyDescent="0.3">
      <c r="B44" s="278" t="s">
        <v>711</v>
      </c>
      <c r="C44" s="282">
        <v>202</v>
      </c>
    </row>
    <row r="45" spans="2:3" x14ac:dyDescent="0.3">
      <c r="B45" s="278" t="s">
        <v>712</v>
      </c>
      <c r="C45" s="282">
        <v>203</v>
      </c>
    </row>
    <row r="46" spans="2:3" x14ac:dyDescent="0.3">
      <c r="B46" s="278" t="s">
        <v>713</v>
      </c>
      <c r="C46" s="282">
        <v>205</v>
      </c>
    </row>
    <row r="47" spans="2:3" x14ac:dyDescent="0.3">
      <c r="B47" s="278" t="s">
        <v>714</v>
      </c>
      <c r="C47" s="282">
        <v>206</v>
      </c>
    </row>
    <row r="48" spans="2:3" x14ac:dyDescent="0.3">
      <c r="B48" s="278" t="s">
        <v>715</v>
      </c>
      <c r="C48" s="282">
        <v>208</v>
      </c>
    </row>
    <row r="49" spans="2:3" x14ac:dyDescent="0.3">
      <c r="B49" s="278" t="s">
        <v>61</v>
      </c>
      <c r="C49" s="282">
        <v>213</v>
      </c>
    </row>
    <row r="50" spans="2:3" x14ac:dyDescent="0.3">
      <c r="B50" s="277" t="s">
        <v>716</v>
      </c>
      <c r="C50" s="281">
        <v>216</v>
      </c>
    </row>
    <row r="51" spans="2:3" x14ac:dyDescent="0.3">
      <c r="B51" s="278" t="s">
        <v>717</v>
      </c>
      <c r="C51" s="282">
        <v>216</v>
      </c>
    </row>
    <row r="52" spans="2:3" x14ac:dyDescent="0.3">
      <c r="B52" s="278" t="s">
        <v>718</v>
      </c>
      <c r="C52" s="282">
        <v>220</v>
      </c>
    </row>
    <row r="53" spans="2:3" x14ac:dyDescent="0.3">
      <c r="B53" s="278" t="s">
        <v>719</v>
      </c>
      <c r="C53" s="282">
        <v>224</v>
      </c>
    </row>
    <row r="54" spans="2:3" x14ac:dyDescent="0.3">
      <c r="B54" s="278" t="s">
        <v>720</v>
      </c>
      <c r="C54" s="282">
        <v>228</v>
      </c>
    </row>
    <row r="55" spans="2:3" x14ac:dyDescent="0.3">
      <c r="B55" s="278" t="s">
        <v>62</v>
      </c>
      <c r="C55" s="282">
        <v>230</v>
      </c>
    </row>
    <row r="56" spans="2:3" x14ac:dyDescent="0.3">
      <c r="B56" s="277" t="s">
        <v>721</v>
      </c>
      <c r="C56" s="281">
        <v>231</v>
      </c>
    </row>
    <row r="57" spans="2:3" x14ac:dyDescent="0.3">
      <c r="B57" s="280" t="s">
        <v>722</v>
      </c>
      <c r="C57" s="282">
        <v>231</v>
      </c>
    </row>
    <row r="58" spans="2:3" x14ac:dyDescent="0.3">
      <c r="B58" s="278" t="s">
        <v>723</v>
      </c>
      <c r="C58" s="282">
        <v>231</v>
      </c>
    </row>
    <row r="59" spans="2:3" x14ac:dyDescent="0.3">
      <c r="B59" s="278" t="s">
        <v>724</v>
      </c>
      <c r="C59" s="282">
        <v>241</v>
      </c>
    </row>
    <row r="60" spans="2:3" x14ac:dyDescent="0.3">
      <c r="B60" s="278" t="s">
        <v>725</v>
      </c>
      <c r="C60" s="282">
        <v>248</v>
      </c>
    </row>
    <row r="61" spans="2:3" x14ac:dyDescent="0.3">
      <c r="B61" s="278" t="s">
        <v>726</v>
      </c>
      <c r="C61" s="282">
        <v>252</v>
      </c>
    </row>
    <row r="62" spans="2:3" x14ac:dyDescent="0.3">
      <c r="B62" s="278" t="s">
        <v>727</v>
      </c>
      <c r="C62" s="282">
        <v>256</v>
      </c>
    </row>
    <row r="63" spans="2:3" x14ac:dyDescent="0.3">
      <c r="B63" s="278" t="s">
        <v>728</v>
      </c>
      <c r="C63" s="282">
        <v>256</v>
      </c>
    </row>
    <row r="64" spans="2:3" x14ac:dyDescent="0.3">
      <c r="B64" s="278" t="s">
        <v>729</v>
      </c>
      <c r="C64" s="282">
        <v>259</v>
      </c>
    </row>
    <row r="65" spans="2:3" x14ac:dyDescent="0.3">
      <c r="B65" s="278" t="s">
        <v>730</v>
      </c>
      <c r="C65" s="282">
        <v>270</v>
      </c>
    </row>
    <row r="66" spans="2:3" x14ac:dyDescent="0.3">
      <c r="B66" s="278" t="s">
        <v>731</v>
      </c>
      <c r="C66" s="282">
        <v>270</v>
      </c>
    </row>
    <row r="67" spans="2:3" x14ac:dyDescent="0.3">
      <c r="B67" s="278" t="s">
        <v>732</v>
      </c>
      <c r="C67" s="282">
        <v>271</v>
      </c>
    </row>
    <row r="68" spans="2:3" ht="18" x14ac:dyDescent="0.3">
      <c r="B68" s="278" t="s">
        <v>733</v>
      </c>
      <c r="C68" s="282">
        <v>272</v>
      </c>
    </row>
    <row r="69" spans="2:3" x14ac:dyDescent="0.3">
      <c r="B69" s="278" t="s">
        <v>734</v>
      </c>
      <c r="C69" s="282">
        <v>273</v>
      </c>
    </row>
    <row r="70" spans="2:3" x14ac:dyDescent="0.3">
      <c r="B70" s="278" t="s">
        <v>735</v>
      </c>
      <c r="C70" s="282">
        <v>274</v>
      </c>
    </row>
    <row r="71" spans="2:3" x14ac:dyDescent="0.3">
      <c r="B71" s="278" t="s">
        <v>63</v>
      </c>
      <c r="C71" s="282">
        <v>278</v>
      </c>
    </row>
    <row r="72" spans="2:3" x14ac:dyDescent="0.3">
      <c r="B72" s="277" t="s">
        <v>736</v>
      </c>
      <c r="C72" s="281">
        <v>280</v>
      </c>
    </row>
    <row r="73" spans="2:3" x14ac:dyDescent="0.3">
      <c r="B73" s="278" t="s">
        <v>737</v>
      </c>
      <c r="C73" s="282">
        <v>280</v>
      </c>
    </row>
    <row r="74" spans="2:3" x14ac:dyDescent="0.3">
      <c r="B74" s="278" t="s">
        <v>738</v>
      </c>
      <c r="C74" s="282">
        <v>282</v>
      </c>
    </row>
    <row r="75" spans="2:3" x14ac:dyDescent="0.3">
      <c r="B75" s="278" t="s">
        <v>739</v>
      </c>
      <c r="C75" s="282">
        <v>285</v>
      </c>
    </row>
    <row r="76" spans="2:3" x14ac:dyDescent="0.3">
      <c r="B76" s="278" t="s">
        <v>740</v>
      </c>
      <c r="C76" s="282">
        <v>289</v>
      </c>
    </row>
    <row r="77" spans="2:3" x14ac:dyDescent="0.3">
      <c r="B77" s="278" t="s">
        <v>741</v>
      </c>
      <c r="C77" s="282">
        <v>290</v>
      </c>
    </row>
    <row r="78" spans="2:3" x14ac:dyDescent="0.3">
      <c r="B78" s="278" t="s">
        <v>742</v>
      </c>
      <c r="C78" s="282">
        <v>295</v>
      </c>
    </row>
    <row r="79" spans="2:3" x14ac:dyDescent="0.3">
      <c r="B79" s="278" t="s">
        <v>743</v>
      </c>
      <c r="C79" s="282">
        <v>298</v>
      </c>
    </row>
    <row r="80" spans="2:3" x14ac:dyDescent="0.3">
      <c r="B80" s="278" t="s">
        <v>744</v>
      </c>
      <c r="C80" s="282">
        <v>302</v>
      </c>
    </row>
    <row r="81" spans="2:3" x14ac:dyDescent="0.3">
      <c r="B81" s="278" t="s">
        <v>745</v>
      </c>
      <c r="C81" s="282">
        <v>303</v>
      </c>
    </row>
    <row r="82" spans="2:3" x14ac:dyDescent="0.3">
      <c r="B82" s="278" t="s">
        <v>746</v>
      </c>
      <c r="C82" s="282">
        <v>304</v>
      </c>
    </row>
    <row r="83" spans="2:3" x14ac:dyDescent="0.3">
      <c r="B83" s="278" t="s">
        <v>747</v>
      </c>
      <c r="C83" s="282">
        <v>311</v>
      </c>
    </row>
    <row r="84" spans="2:3" x14ac:dyDescent="0.3">
      <c r="B84" s="278" t="s">
        <v>748</v>
      </c>
      <c r="C84" s="282">
        <v>313</v>
      </c>
    </row>
    <row r="85" spans="2:3" x14ac:dyDescent="0.3">
      <c r="B85" s="278" t="s">
        <v>749</v>
      </c>
      <c r="C85" s="282">
        <v>314</v>
      </c>
    </row>
    <row r="86" spans="2:3" x14ac:dyDescent="0.3">
      <c r="B86" s="278" t="s">
        <v>750</v>
      </c>
      <c r="C86" s="282">
        <v>316</v>
      </c>
    </row>
    <row r="87" spans="2:3" x14ac:dyDescent="0.3">
      <c r="B87" s="277" t="s">
        <v>751</v>
      </c>
      <c r="C87" s="281">
        <v>318</v>
      </c>
    </row>
    <row r="88" spans="2:3" x14ac:dyDescent="0.3">
      <c r="B88" s="278" t="s">
        <v>752</v>
      </c>
      <c r="C88" s="282">
        <v>332</v>
      </c>
    </row>
    <row r="89" spans="2:3" x14ac:dyDescent="0.3">
      <c r="B89" s="278" t="s">
        <v>64</v>
      </c>
      <c r="C89" s="282">
        <v>334</v>
      </c>
    </row>
    <row r="90" spans="2:3" x14ac:dyDescent="0.3">
      <c r="B90" s="277" t="s">
        <v>753</v>
      </c>
      <c r="C90" s="281">
        <v>335</v>
      </c>
    </row>
    <row r="91" spans="2:3" x14ac:dyDescent="0.3">
      <c r="B91" s="278" t="s">
        <v>754</v>
      </c>
      <c r="C91" s="282">
        <v>335</v>
      </c>
    </row>
    <row r="92" spans="2:3" x14ac:dyDescent="0.3">
      <c r="B92" s="278" t="s">
        <v>755</v>
      </c>
      <c r="C92" s="282">
        <v>336</v>
      </c>
    </row>
    <row r="93" spans="2:3" x14ac:dyDescent="0.3">
      <c r="B93" s="278" t="s">
        <v>756</v>
      </c>
      <c r="C93" s="282">
        <v>353</v>
      </c>
    </row>
    <row r="94" spans="2:3" x14ac:dyDescent="0.3">
      <c r="B94" s="278" t="s">
        <v>757</v>
      </c>
      <c r="C94" s="282">
        <v>389</v>
      </c>
    </row>
    <row r="95" spans="2:3" x14ac:dyDescent="0.3">
      <c r="B95" s="278" t="s">
        <v>758</v>
      </c>
      <c r="C95" s="72">
        <v>400</v>
      </c>
    </row>
    <row r="96" spans="2:3" x14ac:dyDescent="0.3">
      <c r="B96" s="278" t="s">
        <v>759</v>
      </c>
      <c r="C96" s="72">
        <v>413</v>
      </c>
    </row>
    <row r="97" spans="2:4" ht="16.8" customHeight="1" x14ac:dyDescent="0.3">
      <c r="B97" s="280" t="s">
        <v>760</v>
      </c>
      <c r="C97" s="72">
        <v>420</v>
      </c>
    </row>
    <row r="98" spans="2:4" x14ac:dyDescent="0.3">
      <c r="B98" s="278" t="s">
        <v>761</v>
      </c>
      <c r="C98" s="72">
        <v>420</v>
      </c>
    </row>
    <row r="99" spans="2:4" x14ac:dyDescent="0.3">
      <c r="B99" s="278" t="s">
        <v>762</v>
      </c>
      <c r="C99" s="72">
        <v>424</v>
      </c>
    </row>
    <row r="100" spans="2:4" x14ac:dyDescent="0.3">
      <c r="B100" s="278" t="s">
        <v>763</v>
      </c>
      <c r="C100" s="72">
        <v>434</v>
      </c>
    </row>
    <row r="101" spans="2:4" x14ac:dyDescent="0.3">
      <c r="B101" s="278" t="s">
        <v>764</v>
      </c>
      <c r="C101" s="72">
        <v>435</v>
      </c>
    </row>
    <row r="102" spans="2:4" x14ac:dyDescent="0.3">
      <c r="B102" s="278" t="s">
        <v>765</v>
      </c>
      <c r="C102" s="72">
        <v>435</v>
      </c>
    </row>
    <row r="103" spans="2:4" x14ac:dyDescent="0.3">
      <c r="B103" s="278" t="s">
        <v>766</v>
      </c>
      <c r="C103" s="72">
        <v>456</v>
      </c>
    </row>
    <row r="104" spans="2:4" x14ac:dyDescent="0.3">
      <c r="B104" s="278" t="s">
        <v>790</v>
      </c>
      <c r="C104" s="72">
        <v>473</v>
      </c>
    </row>
    <row r="105" spans="2:4" x14ac:dyDescent="0.3">
      <c r="B105" s="278" t="s">
        <v>791</v>
      </c>
      <c r="C105" s="72">
        <v>479</v>
      </c>
    </row>
    <row r="106" spans="2:4" x14ac:dyDescent="0.3">
      <c r="B106" s="278" t="s">
        <v>792</v>
      </c>
      <c r="C106" s="72">
        <v>480</v>
      </c>
    </row>
    <row r="107" spans="2:4" x14ac:dyDescent="0.3">
      <c r="B107" s="278" t="s">
        <v>769</v>
      </c>
      <c r="C107" s="72">
        <v>485</v>
      </c>
    </row>
    <row r="108" spans="2:4" x14ac:dyDescent="0.3">
      <c r="B108" s="278" t="s">
        <v>770</v>
      </c>
      <c r="C108" s="72">
        <v>487</v>
      </c>
    </row>
    <row r="109" spans="2:4" x14ac:dyDescent="0.3">
      <c r="B109" s="278" t="s">
        <v>771</v>
      </c>
      <c r="C109" s="72">
        <v>492</v>
      </c>
    </row>
    <row r="110" spans="2:4" x14ac:dyDescent="0.3">
      <c r="B110" s="278" t="s">
        <v>65</v>
      </c>
      <c r="C110" s="72">
        <v>494</v>
      </c>
    </row>
    <row r="111" spans="2:4" x14ac:dyDescent="0.3">
      <c r="B111" s="277" t="s">
        <v>772</v>
      </c>
      <c r="C111" s="285">
        <v>497</v>
      </c>
      <c r="D111" s="285"/>
    </row>
    <row r="112" spans="2:4" x14ac:dyDescent="0.3">
      <c r="B112" s="278" t="s">
        <v>773</v>
      </c>
      <c r="C112" s="72">
        <v>497</v>
      </c>
    </row>
    <row r="113" spans="2:4" x14ac:dyDescent="0.3">
      <c r="B113" s="278" t="s">
        <v>774</v>
      </c>
      <c r="C113" s="72">
        <v>500</v>
      </c>
    </row>
    <row r="114" spans="2:4" x14ac:dyDescent="0.3">
      <c r="B114" s="278" t="s">
        <v>775</v>
      </c>
      <c r="C114" s="72">
        <v>503</v>
      </c>
    </row>
    <row r="115" spans="2:4" x14ac:dyDescent="0.3">
      <c r="B115" s="278" t="s">
        <v>776</v>
      </c>
      <c r="C115" s="72">
        <v>508</v>
      </c>
    </row>
    <row r="116" spans="2:4" x14ac:dyDescent="0.3">
      <c r="B116" s="278" t="s">
        <v>777</v>
      </c>
      <c r="C116" s="72">
        <v>511</v>
      </c>
    </row>
    <row r="117" spans="2:4" x14ac:dyDescent="0.3">
      <c r="B117" s="278" t="s">
        <v>778</v>
      </c>
      <c r="C117" s="72">
        <v>516</v>
      </c>
    </row>
    <row r="118" spans="2:4" x14ac:dyDescent="0.3">
      <c r="B118" s="278" t="s">
        <v>66</v>
      </c>
      <c r="C118" s="72">
        <v>518</v>
      </c>
    </row>
    <row r="119" spans="2:4" x14ac:dyDescent="0.3">
      <c r="B119" s="277" t="s">
        <v>779</v>
      </c>
      <c r="C119" s="281">
        <v>519</v>
      </c>
      <c r="D119" s="285">
        <v>520</v>
      </c>
    </row>
    <row r="120" spans="2:4" x14ac:dyDescent="0.3">
      <c r="B120" s="277" t="s">
        <v>780</v>
      </c>
      <c r="C120" s="281">
        <v>522</v>
      </c>
      <c r="D120" s="285">
        <v>523</v>
      </c>
    </row>
    <row r="121" spans="2:4" x14ac:dyDescent="0.3">
      <c r="B121" s="277" t="s">
        <v>781</v>
      </c>
      <c r="C121" s="281">
        <v>532</v>
      </c>
      <c r="D121" s="285">
        <v>533</v>
      </c>
    </row>
    <row r="122" spans="2:4" x14ac:dyDescent="0.3">
      <c r="B122" s="277" t="s">
        <v>782</v>
      </c>
      <c r="C122" s="281">
        <v>532</v>
      </c>
      <c r="D122" s="285">
        <v>533</v>
      </c>
    </row>
    <row r="123" spans="2:4" x14ac:dyDescent="0.3">
      <c r="B123" s="277" t="s">
        <v>783</v>
      </c>
      <c r="C123" s="281">
        <v>533</v>
      </c>
      <c r="D123" s="285">
        <v>534</v>
      </c>
    </row>
    <row r="124" spans="2:4" x14ac:dyDescent="0.3">
      <c r="B124" s="277" t="s">
        <v>67</v>
      </c>
      <c r="C124" s="281">
        <v>533</v>
      </c>
      <c r="D124" s="285">
        <v>534</v>
      </c>
    </row>
    <row r="125" spans="2:4" x14ac:dyDescent="0.3">
      <c r="B125" s="279" t="s">
        <v>784</v>
      </c>
      <c r="C125" s="281">
        <v>535</v>
      </c>
      <c r="D125" s="285">
        <v>536</v>
      </c>
    </row>
    <row r="126" spans="2:4" x14ac:dyDescent="0.3">
      <c r="B126" s="277" t="s">
        <v>785</v>
      </c>
      <c r="C126" s="281">
        <v>540</v>
      </c>
      <c r="D126" s="285">
        <v>541</v>
      </c>
    </row>
    <row r="127" spans="2:4" x14ac:dyDescent="0.3">
      <c r="B127" s="277" t="s">
        <v>786</v>
      </c>
      <c r="C127" s="281">
        <v>549</v>
      </c>
      <c r="D127" s="285">
        <v>550</v>
      </c>
    </row>
    <row r="128" spans="2:4" x14ac:dyDescent="0.3">
      <c r="B128" s="276" t="s">
        <v>787</v>
      </c>
      <c r="C128" s="281">
        <v>555</v>
      </c>
      <c r="D128" s="285">
        <v>556</v>
      </c>
    </row>
  </sheetData>
  <pageMargins left="0.7" right="0.7" top="0.78740157499999996" bottom="0.78740157499999996"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L34"/>
  <sheetViews>
    <sheetView topLeftCell="D21" zoomScale="140" zoomScaleNormal="140" workbookViewId="0">
      <selection activeCell="H13" sqref="H13:I32"/>
    </sheetView>
  </sheetViews>
  <sheetFormatPr defaultColWidth="9.109375" defaultRowHeight="17.399999999999999" x14ac:dyDescent="0.3"/>
  <cols>
    <col min="1" max="1" width="5" style="6" customWidth="1"/>
    <col min="2" max="2" width="9.33203125" style="6" bestFit="1" customWidth="1"/>
    <col min="3" max="3" width="15.109375" style="6" customWidth="1"/>
    <col min="4" max="4" width="11.5546875" style="6" customWidth="1"/>
    <col min="5" max="5" width="17.5546875" style="6" customWidth="1"/>
    <col min="6" max="6" width="24.6640625" style="6" customWidth="1"/>
    <col min="7" max="7" width="17.44140625" style="6" customWidth="1"/>
    <col min="8" max="8" width="21" style="6" customWidth="1"/>
    <col min="9" max="9" width="12" style="6" customWidth="1"/>
    <col min="10" max="10" width="9.109375" style="6"/>
    <col min="11" max="12" width="9.88671875" style="6" bestFit="1" customWidth="1"/>
    <col min="13" max="16384" width="9.109375" style="6"/>
  </cols>
  <sheetData>
    <row r="3" spans="2:12" ht="18" thickBot="1" x14ac:dyDescent="0.35">
      <c r="B3" s="151" t="s">
        <v>156</v>
      </c>
      <c r="C3" s="151"/>
      <c r="D3" s="151"/>
      <c r="E3" s="151"/>
      <c r="F3" s="151"/>
      <c r="G3" s="151"/>
      <c r="H3" s="151"/>
      <c r="I3" s="151"/>
    </row>
    <row r="4" spans="2:12" ht="72.75" customHeight="1" thickTop="1" thickBot="1" x14ac:dyDescent="0.35">
      <c r="B4" s="127" t="s">
        <v>135</v>
      </c>
      <c r="C4" s="127" t="s">
        <v>157</v>
      </c>
      <c r="D4" s="127" t="s">
        <v>158</v>
      </c>
      <c r="E4" s="127" t="s">
        <v>496</v>
      </c>
      <c r="F4" s="127" t="s">
        <v>159</v>
      </c>
      <c r="G4" s="127" t="s">
        <v>160</v>
      </c>
      <c r="H4" s="127" t="s">
        <v>610</v>
      </c>
      <c r="I4" s="139" t="s">
        <v>54</v>
      </c>
    </row>
    <row r="5" spans="2:12" ht="18.600000000000001" thickTop="1" thickBot="1" x14ac:dyDescent="0.35">
      <c r="B5" s="152">
        <v>1990</v>
      </c>
      <c r="C5" s="140" t="s">
        <v>161</v>
      </c>
      <c r="D5" s="140" t="s">
        <v>161</v>
      </c>
      <c r="E5" s="140" t="s">
        <v>144</v>
      </c>
      <c r="F5" s="140">
        <v>0</v>
      </c>
      <c r="G5" s="140" t="s">
        <v>161</v>
      </c>
      <c r="H5" s="141">
        <v>2807</v>
      </c>
      <c r="I5" s="148">
        <v>2807</v>
      </c>
      <c r="K5" s="118">
        <v>2118.7268845535232</v>
      </c>
    </row>
    <row r="6" spans="2:12" ht="18.600000000000001" thickTop="1" thickBot="1" x14ac:dyDescent="0.35">
      <c r="B6" s="152">
        <v>1991</v>
      </c>
      <c r="C6" s="140" t="s">
        <v>161</v>
      </c>
      <c r="D6" s="140" t="s">
        <v>161</v>
      </c>
      <c r="E6" s="140" t="s">
        <v>144</v>
      </c>
      <c r="F6" s="140">
        <v>0</v>
      </c>
      <c r="G6" s="140" t="s">
        <v>161</v>
      </c>
      <c r="H6" s="141">
        <v>2987</v>
      </c>
      <c r="I6" s="148">
        <v>2987</v>
      </c>
      <c r="K6" s="118">
        <v>2729.0161574258632</v>
      </c>
    </row>
    <row r="7" spans="2:12" ht="18.600000000000001" thickTop="1" thickBot="1" x14ac:dyDescent="0.35">
      <c r="B7" s="152">
        <v>1992</v>
      </c>
      <c r="C7" s="140" t="s">
        <v>161</v>
      </c>
      <c r="D7" s="140" t="s">
        <v>161</v>
      </c>
      <c r="E7" s="140" t="s">
        <v>144</v>
      </c>
      <c r="F7" s="140">
        <v>0</v>
      </c>
      <c r="G7" s="140" t="s">
        <v>161</v>
      </c>
      <c r="H7" s="141">
        <v>3247</v>
      </c>
      <c r="I7" s="148">
        <v>3247</v>
      </c>
      <c r="K7" s="118">
        <v>2627.2780334836843</v>
      </c>
    </row>
    <row r="8" spans="2:12" ht="18.600000000000001" thickTop="1" thickBot="1" x14ac:dyDescent="0.35">
      <c r="B8" s="152">
        <v>1993</v>
      </c>
      <c r="C8" s="141">
        <v>24179</v>
      </c>
      <c r="D8" s="140" t="s">
        <v>161</v>
      </c>
      <c r="E8" s="140">
        <v>0</v>
      </c>
      <c r="F8" s="140">
        <v>462</v>
      </c>
      <c r="G8" s="140">
        <v>0</v>
      </c>
      <c r="H8" s="141">
        <v>3662</v>
      </c>
      <c r="I8" s="148">
        <v>28303</v>
      </c>
      <c r="K8" s="118">
        <v>3731.8252277256311</v>
      </c>
      <c r="L8" s="118"/>
    </row>
    <row r="9" spans="2:12" ht="18.600000000000001" thickTop="1" thickBot="1" x14ac:dyDescent="0.35">
      <c r="B9" s="152">
        <v>1994</v>
      </c>
      <c r="C9" s="141">
        <v>24663</v>
      </c>
      <c r="D9" s="140" t="s">
        <v>161</v>
      </c>
      <c r="E9" s="140">
        <v>42</v>
      </c>
      <c r="F9" s="140">
        <v>897</v>
      </c>
      <c r="G9" s="140">
        <v>45</v>
      </c>
      <c r="H9" s="141">
        <v>3600</v>
      </c>
      <c r="I9" s="148">
        <v>29247</v>
      </c>
      <c r="K9" s="118">
        <v>3532.0515090056697</v>
      </c>
      <c r="L9" s="118"/>
    </row>
    <row r="10" spans="2:12" ht="18.600000000000001" thickTop="1" thickBot="1" x14ac:dyDescent="0.35">
      <c r="B10" s="152">
        <v>1995</v>
      </c>
      <c r="C10" s="141">
        <v>46195</v>
      </c>
      <c r="D10" s="140" t="s">
        <v>161</v>
      </c>
      <c r="E10" s="140">
        <v>65</v>
      </c>
      <c r="F10" s="141">
        <v>1354</v>
      </c>
      <c r="G10" s="140">
        <v>19</v>
      </c>
      <c r="H10" s="141">
        <v>4540</v>
      </c>
      <c r="I10" s="148">
        <v>52173</v>
      </c>
      <c r="K10" s="118">
        <v>4528.539759861811</v>
      </c>
      <c r="L10" s="118"/>
    </row>
    <row r="11" spans="2:12" ht="18.600000000000001" thickTop="1" thickBot="1" x14ac:dyDescent="0.35">
      <c r="B11" s="152">
        <v>1996</v>
      </c>
      <c r="C11" s="141">
        <v>46619</v>
      </c>
      <c r="D11" s="140" t="s">
        <v>161</v>
      </c>
      <c r="E11" s="140">
        <v>78</v>
      </c>
      <c r="F11" s="140">
        <v>326</v>
      </c>
      <c r="G11" s="140">
        <v>90</v>
      </c>
      <c r="H11" s="141">
        <v>5078</v>
      </c>
      <c r="I11" s="148">
        <v>52191</v>
      </c>
      <c r="K11" s="118">
        <v>4989.5438533500856</v>
      </c>
      <c r="L11" s="118"/>
    </row>
    <row r="12" spans="2:12" ht="18.600000000000001" thickTop="1" thickBot="1" x14ac:dyDescent="0.35">
      <c r="B12" s="152">
        <v>1997</v>
      </c>
      <c r="C12" s="141">
        <v>49807</v>
      </c>
      <c r="D12" s="140" t="s">
        <v>161</v>
      </c>
      <c r="E12" s="140">
        <v>101</v>
      </c>
      <c r="F12" s="141">
        <v>1507</v>
      </c>
      <c r="G12" s="140">
        <v>182</v>
      </c>
      <c r="H12" s="141">
        <v>5552</v>
      </c>
      <c r="I12" s="148">
        <v>57149</v>
      </c>
      <c r="K12" s="118">
        <v>5640.7100375479577</v>
      </c>
      <c r="L12" s="118"/>
    </row>
    <row r="13" spans="2:12" ht="18.600000000000001" thickTop="1" thickBot="1" x14ac:dyDescent="0.35">
      <c r="B13" s="152">
        <v>1998</v>
      </c>
      <c r="C13" s="141">
        <v>5791</v>
      </c>
      <c r="D13" s="140">
        <v>128</v>
      </c>
      <c r="E13" s="140">
        <v>113</v>
      </c>
      <c r="F13" s="141">
        <v>1725</v>
      </c>
      <c r="G13" s="140">
        <v>118</v>
      </c>
      <c r="H13" s="141">
        <v>5218</v>
      </c>
      <c r="I13" s="148">
        <v>12965</v>
      </c>
      <c r="K13" s="118">
        <v>5060.5743595004606</v>
      </c>
      <c r="L13" s="118">
        <f t="shared" ref="L13:L32" si="0">C13+E13+F13+G13+H13</f>
        <v>12965</v>
      </c>
    </row>
    <row r="14" spans="2:12" ht="18.600000000000001" thickTop="1" thickBot="1" x14ac:dyDescent="0.35">
      <c r="B14" s="152">
        <v>1999</v>
      </c>
      <c r="C14" s="141">
        <v>5924</v>
      </c>
      <c r="D14" s="140">
        <v>107</v>
      </c>
      <c r="E14" s="140">
        <v>100</v>
      </c>
      <c r="F14" s="141">
        <v>2330</v>
      </c>
      <c r="G14" s="140">
        <v>220</v>
      </c>
      <c r="H14" s="141">
        <v>6421</v>
      </c>
      <c r="I14" s="148">
        <v>14995</v>
      </c>
      <c r="K14" s="118">
        <v>6293.3422004775493</v>
      </c>
      <c r="L14" s="118">
        <f t="shared" si="0"/>
        <v>14995</v>
      </c>
    </row>
    <row r="15" spans="2:12" ht="18.600000000000001" thickTop="1" thickBot="1" x14ac:dyDescent="0.35">
      <c r="B15" s="152">
        <v>2000</v>
      </c>
      <c r="C15" s="141">
        <v>6138</v>
      </c>
      <c r="D15" s="140">
        <v>105</v>
      </c>
      <c r="E15" s="140">
        <v>82</v>
      </c>
      <c r="F15" s="141">
        <v>1041</v>
      </c>
      <c r="G15" s="140">
        <v>958</v>
      </c>
      <c r="H15" s="141">
        <v>7632</v>
      </c>
      <c r="I15" s="148">
        <v>15851</v>
      </c>
      <c r="K15" s="118">
        <v>6424.4550177832953</v>
      </c>
      <c r="L15" s="118">
        <f t="shared" si="0"/>
        <v>15851</v>
      </c>
    </row>
    <row r="16" spans="2:12" ht="18.600000000000001" thickTop="1" thickBot="1" x14ac:dyDescent="0.35">
      <c r="B16" s="152">
        <v>2001</v>
      </c>
      <c r="C16" s="141">
        <v>6435</v>
      </c>
      <c r="D16" s="140">
        <v>169</v>
      </c>
      <c r="E16" s="140">
        <v>58</v>
      </c>
      <c r="F16" s="140">
        <v>830</v>
      </c>
      <c r="G16" s="140">
        <v>624</v>
      </c>
      <c r="H16" s="141">
        <v>8071</v>
      </c>
      <c r="I16" s="148">
        <v>16018</v>
      </c>
      <c r="K16" s="118">
        <v>6688.0210047289611</v>
      </c>
      <c r="L16" s="118">
        <f t="shared" si="0"/>
        <v>16018</v>
      </c>
    </row>
    <row r="17" spans="2:12" ht="18.600000000000001" thickTop="1" thickBot="1" x14ac:dyDescent="0.35">
      <c r="B17" s="152">
        <v>2002</v>
      </c>
      <c r="C17" s="141">
        <v>7365</v>
      </c>
      <c r="D17" s="140" t="s">
        <v>161</v>
      </c>
      <c r="E17" s="140">
        <v>38</v>
      </c>
      <c r="F17" s="141">
        <v>1111</v>
      </c>
      <c r="G17" s="140">
        <v>835</v>
      </c>
      <c r="H17" s="141">
        <v>7343</v>
      </c>
      <c r="I17" s="148">
        <v>16692</v>
      </c>
      <c r="K17" s="118">
        <v>6450.0083848604454</v>
      </c>
      <c r="L17" s="118">
        <f t="shared" si="0"/>
        <v>16692</v>
      </c>
    </row>
    <row r="18" spans="2:12" ht="18.600000000000001" thickTop="1" thickBot="1" x14ac:dyDescent="0.35">
      <c r="B18" s="152">
        <v>2003</v>
      </c>
      <c r="C18" s="141">
        <v>8407</v>
      </c>
      <c r="D18" s="140" t="s">
        <v>161</v>
      </c>
      <c r="E18" s="140">
        <v>25</v>
      </c>
      <c r="F18" s="141">
        <v>1525</v>
      </c>
      <c r="G18" s="140">
        <v>836</v>
      </c>
      <c r="H18" s="141">
        <v>9052</v>
      </c>
      <c r="I18" s="148">
        <v>19845</v>
      </c>
      <c r="K18" s="118">
        <v>7672.6886504019221</v>
      </c>
      <c r="L18" s="118">
        <f t="shared" si="0"/>
        <v>19845</v>
      </c>
    </row>
    <row r="19" spans="2:12" ht="18.600000000000001" thickTop="1" thickBot="1" x14ac:dyDescent="0.35">
      <c r="B19" s="152">
        <v>2004</v>
      </c>
      <c r="C19" s="141">
        <v>7289</v>
      </c>
      <c r="D19" s="140" t="s">
        <v>161</v>
      </c>
      <c r="E19" s="140">
        <v>16</v>
      </c>
      <c r="F19" s="141">
        <v>1802</v>
      </c>
      <c r="G19" s="140">
        <v>0</v>
      </c>
      <c r="H19" s="141">
        <v>11025</v>
      </c>
      <c r="I19" s="148">
        <v>20132</v>
      </c>
      <c r="K19" s="118">
        <v>9548.7397662583971</v>
      </c>
      <c r="L19" s="118">
        <f t="shared" si="0"/>
        <v>20132</v>
      </c>
    </row>
    <row r="20" spans="2:12" ht="18.600000000000001" thickTop="1" thickBot="1" x14ac:dyDescent="0.35">
      <c r="B20" s="152">
        <v>2005</v>
      </c>
      <c r="C20" s="141">
        <v>7204</v>
      </c>
      <c r="D20" s="140" t="s">
        <v>161</v>
      </c>
      <c r="E20" s="140">
        <v>12</v>
      </c>
      <c r="F20" s="141">
        <v>1289</v>
      </c>
      <c r="G20" s="140">
        <v>0</v>
      </c>
      <c r="H20" s="141">
        <v>12378</v>
      </c>
      <c r="I20" s="148">
        <v>20883</v>
      </c>
      <c r="K20" s="118">
        <v>10875.313111852693</v>
      </c>
      <c r="L20" s="118">
        <f t="shared" si="0"/>
        <v>20883</v>
      </c>
    </row>
    <row r="21" spans="2:12" ht="18.600000000000001" thickTop="1" thickBot="1" x14ac:dyDescent="0.35">
      <c r="B21" s="152">
        <v>2006</v>
      </c>
      <c r="C21" s="141">
        <v>7298</v>
      </c>
      <c r="D21" s="140" t="s">
        <v>161</v>
      </c>
      <c r="E21" s="140">
        <v>18</v>
      </c>
      <c r="F21" s="140">
        <v>881</v>
      </c>
      <c r="G21" s="140">
        <v>0</v>
      </c>
      <c r="H21" s="141">
        <v>13105</v>
      </c>
      <c r="I21" s="148">
        <v>21302</v>
      </c>
      <c r="K21" s="118">
        <v>12281.247634226216</v>
      </c>
      <c r="L21" s="118">
        <f t="shared" si="0"/>
        <v>21302</v>
      </c>
    </row>
    <row r="22" spans="2:12" ht="18.600000000000001" thickTop="1" thickBot="1" x14ac:dyDescent="0.35">
      <c r="B22" s="152">
        <v>2007</v>
      </c>
      <c r="C22" s="141">
        <v>7382</v>
      </c>
      <c r="D22" s="140" t="s">
        <v>161</v>
      </c>
      <c r="E22" s="140">
        <v>19</v>
      </c>
      <c r="F22" s="141">
        <v>1007</v>
      </c>
      <c r="G22" s="140">
        <v>0</v>
      </c>
      <c r="H22" s="141">
        <v>13411</v>
      </c>
      <c r="I22" s="148">
        <v>21819</v>
      </c>
      <c r="K22" s="118">
        <v>12342.580800296331</v>
      </c>
      <c r="L22" s="118">
        <f t="shared" si="0"/>
        <v>21819</v>
      </c>
    </row>
    <row r="23" spans="2:12" ht="18.600000000000001" thickTop="1" thickBot="1" x14ac:dyDescent="0.35">
      <c r="B23" s="152">
        <v>2008</v>
      </c>
      <c r="C23" s="141">
        <v>5859</v>
      </c>
      <c r="D23" s="140" t="s">
        <v>161</v>
      </c>
      <c r="E23" s="140">
        <v>31</v>
      </c>
      <c r="F23" s="140">
        <v>968</v>
      </c>
      <c r="G23" s="140">
        <v>0</v>
      </c>
      <c r="H23" s="141">
        <v>12983</v>
      </c>
      <c r="I23" s="148">
        <v>19841</v>
      </c>
      <c r="K23" s="118">
        <v>12140.151343979196</v>
      </c>
      <c r="L23" s="118">
        <f t="shared" si="0"/>
        <v>19841</v>
      </c>
    </row>
    <row r="24" spans="2:12" ht="18.600000000000001" thickTop="1" thickBot="1" x14ac:dyDescent="0.35">
      <c r="B24" s="152">
        <v>2009</v>
      </c>
      <c r="C24" s="141">
        <v>6243</v>
      </c>
      <c r="D24" s="140" t="s">
        <v>161</v>
      </c>
      <c r="E24" s="140">
        <v>31</v>
      </c>
      <c r="F24" s="141">
        <v>1261</v>
      </c>
      <c r="G24" s="140">
        <v>0</v>
      </c>
      <c r="H24" s="141">
        <v>12130</v>
      </c>
      <c r="I24" s="148">
        <v>19665</v>
      </c>
      <c r="K24" s="118">
        <v>11733.517268649317</v>
      </c>
      <c r="L24" s="118">
        <f t="shared" si="0"/>
        <v>19665</v>
      </c>
    </row>
    <row r="25" spans="2:12" ht="18.600000000000001" thickTop="1" thickBot="1" x14ac:dyDescent="0.35">
      <c r="B25" s="152">
        <v>2010</v>
      </c>
      <c r="C25" s="141">
        <v>6588</v>
      </c>
      <c r="D25" s="140" t="s">
        <v>161</v>
      </c>
      <c r="E25" s="140">
        <v>51</v>
      </c>
      <c r="F25" s="141">
        <v>1500</v>
      </c>
      <c r="G25" s="140">
        <v>0</v>
      </c>
      <c r="H25" s="155">
        <v>12939.90311846618</v>
      </c>
      <c r="I25" s="148">
        <v>21078.90311846618</v>
      </c>
      <c r="K25" s="118">
        <v>12939.90311846618</v>
      </c>
      <c r="L25" s="118">
        <f t="shared" si="0"/>
        <v>21078.90311846618</v>
      </c>
    </row>
    <row r="26" spans="2:12" ht="18.600000000000001" thickTop="1" thickBot="1" x14ac:dyDescent="0.35">
      <c r="B26" s="152">
        <v>2011</v>
      </c>
      <c r="C26" s="141">
        <v>6192</v>
      </c>
      <c r="D26" s="140" t="s">
        <v>161</v>
      </c>
      <c r="E26" s="140">
        <v>41</v>
      </c>
      <c r="F26" s="141">
        <v>1003</v>
      </c>
      <c r="G26" s="140">
        <v>0</v>
      </c>
      <c r="H26" s="155">
        <v>16443.073304707832</v>
      </c>
      <c r="I26" s="148">
        <v>23679.073304707832</v>
      </c>
      <c r="K26" s="118"/>
      <c r="L26" s="118">
        <f t="shared" si="0"/>
        <v>23679.073304707832</v>
      </c>
    </row>
    <row r="27" spans="2:12" ht="18.600000000000001" thickTop="1" thickBot="1" x14ac:dyDescent="0.35">
      <c r="B27" s="152">
        <v>2012</v>
      </c>
      <c r="C27" s="141">
        <v>4086</v>
      </c>
      <c r="D27" s="140" t="s">
        <v>161</v>
      </c>
      <c r="E27" s="140">
        <v>29</v>
      </c>
      <c r="F27" s="141">
        <v>2353</v>
      </c>
      <c r="G27" s="140">
        <v>0</v>
      </c>
      <c r="H27" s="155">
        <v>16507.018921589843</v>
      </c>
      <c r="I27" s="148">
        <v>22975.018921589843</v>
      </c>
      <c r="K27" s="118"/>
      <c r="L27" s="118">
        <f t="shared" si="0"/>
        <v>22975.018921589843</v>
      </c>
    </row>
    <row r="28" spans="2:12" ht="18.600000000000001" thickTop="1" thickBot="1" x14ac:dyDescent="0.35">
      <c r="B28" s="152">
        <v>2013</v>
      </c>
      <c r="C28" s="141">
        <v>4229</v>
      </c>
      <c r="D28" s="140" t="s">
        <v>161</v>
      </c>
      <c r="E28" s="140">
        <v>0.72799999999999998</v>
      </c>
      <c r="F28" s="141">
        <v>1535</v>
      </c>
      <c r="G28" s="140">
        <v>0</v>
      </c>
      <c r="H28" s="155">
        <v>15919.134350728396</v>
      </c>
      <c r="I28" s="148">
        <v>21683.862350728396</v>
      </c>
      <c r="K28" s="118"/>
      <c r="L28" s="118">
        <f t="shared" si="0"/>
        <v>21683.862350728396</v>
      </c>
    </row>
    <row r="29" spans="2:12" ht="18.600000000000001" thickTop="1" thickBot="1" x14ac:dyDescent="0.35">
      <c r="B29" s="152">
        <v>2014</v>
      </c>
      <c r="C29" s="141">
        <v>3963</v>
      </c>
      <c r="D29" s="140" t="s">
        <v>161</v>
      </c>
      <c r="E29" s="140">
        <v>0.44900000000000001</v>
      </c>
      <c r="F29" s="141">
        <v>2212</v>
      </c>
      <c r="G29" s="140">
        <v>0</v>
      </c>
      <c r="H29" s="155">
        <v>15856.488505861904</v>
      </c>
      <c r="I29" s="148">
        <v>22031.937505861904</v>
      </c>
      <c r="K29" s="118"/>
      <c r="L29" s="118">
        <f t="shared" si="0"/>
        <v>22031.937505861904</v>
      </c>
    </row>
    <row r="30" spans="2:12" ht="18.600000000000001" thickTop="1" thickBot="1" x14ac:dyDescent="0.35">
      <c r="B30" s="152">
        <v>2015</v>
      </c>
      <c r="C30" s="141">
        <v>3890</v>
      </c>
      <c r="D30" s="140" t="s">
        <v>161</v>
      </c>
      <c r="E30" s="140">
        <v>0.28000000000000003</v>
      </c>
      <c r="F30" s="141">
        <v>2003</v>
      </c>
      <c r="G30" s="140">
        <v>0</v>
      </c>
      <c r="H30" s="155">
        <v>15630.774903589865</v>
      </c>
      <c r="I30" s="148">
        <v>21524.054903589866</v>
      </c>
      <c r="K30" s="118"/>
      <c r="L30" s="118">
        <f t="shared" si="0"/>
        <v>21524.054903589866</v>
      </c>
    </row>
    <row r="31" spans="2:12" ht="18.600000000000001" thickTop="1" thickBot="1" x14ac:dyDescent="0.35">
      <c r="B31" s="152">
        <v>2016</v>
      </c>
      <c r="C31" s="141">
        <v>3793</v>
      </c>
      <c r="D31" s="140" t="s">
        <v>161</v>
      </c>
      <c r="E31" s="140">
        <v>0.23499999999999999</v>
      </c>
      <c r="F31" s="153"/>
      <c r="G31" s="140">
        <v>0</v>
      </c>
      <c r="H31" s="155">
        <v>15364.989758312329</v>
      </c>
      <c r="I31" s="148">
        <v>19158.224758312328</v>
      </c>
      <c r="K31" s="118"/>
      <c r="L31" s="118">
        <f t="shared" si="0"/>
        <v>19158.224758312328</v>
      </c>
    </row>
    <row r="32" spans="2:12" ht="18.600000000000001" thickTop="1" thickBot="1" x14ac:dyDescent="0.35">
      <c r="B32" s="154">
        <v>2017</v>
      </c>
      <c r="C32" s="154"/>
      <c r="D32" s="154" t="s">
        <v>161</v>
      </c>
      <c r="E32" s="154"/>
      <c r="F32" s="154"/>
      <c r="G32" s="154"/>
      <c r="H32" s="155">
        <v>15916.597065426022</v>
      </c>
      <c r="I32" s="155">
        <v>15916.597065426022</v>
      </c>
      <c r="K32" s="118"/>
      <c r="L32" s="118">
        <f t="shared" si="0"/>
        <v>15916.597065426022</v>
      </c>
    </row>
    <row r="33" spans="2:9" ht="18.600000000000001" thickTop="1" thickBot="1" x14ac:dyDescent="0.35">
      <c r="B33" s="154">
        <v>2018</v>
      </c>
      <c r="C33" s="154"/>
      <c r="D33" s="154" t="s">
        <v>161</v>
      </c>
      <c r="E33" s="154"/>
      <c r="F33" s="154"/>
      <c r="G33" s="154"/>
      <c r="H33" s="154"/>
      <c r="I33" s="154"/>
    </row>
    <row r="34" spans="2:9" ht="18" thickTop="1" x14ac:dyDescent="0.3"/>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U64"/>
  <sheetViews>
    <sheetView topLeftCell="A24" zoomScale="130" zoomScaleNormal="130" workbookViewId="0">
      <selection activeCell="J29" sqref="J29"/>
    </sheetView>
  </sheetViews>
  <sheetFormatPr defaultColWidth="8.88671875" defaultRowHeight="17.399999999999999" x14ac:dyDescent="0.3"/>
  <cols>
    <col min="1" max="1" width="8.6640625" style="116" customWidth="1"/>
    <col min="2" max="2" width="21.6640625" style="116" customWidth="1"/>
    <col min="3" max="3" width="19.33203125" style="116" customWidth="1"/>
    <col min="4" max="4" width="20.88671875" style="116" customWidth="1"/>
    <col min="5" max="5" width="18" style="116" customWidth="1"/>
    <col min="6" max="6" width="13.33203125" style="116" customWidth="1"/>
    <col min="7" max="7" width="15" style="116" customWidth="1"/>
    <col min="8" max="8" width="11.88671875" style="116" customWidth="1"/>
    <col min="9" max="9" width="22.6640625" style="116" customWidth="1"/>
    <col min="10" max="10" width="8.88671875" style="116"/>
    <col min="11" max="11" width="20.6640625" style="116" customWidth="1"/>
    <col min="12" max="12" width="14.6640625" style="116" customWidth="1"/>
    <col min="13" max="13" width="15.33203125" style="116" customWidth="1"/>
    <col min="14" max="14" width="8.88671875" style="116"/>
    <col min="15" max="15" width="22.88671875" style="116" customWidth="1"/>
    <col min="16" max="16" width="14.33203125" style="116" customWidth="1"/>
    <col min="17" max="17" width="14.109375" style="116" customWidth="1"/>
    <col min="18" max="18" width="7.44140625" style="116" customWidth="1"/>
    <col min="19" max="20" width="8.88671875" style="116"/>
    <col min="21" max="21" width="19.33203125" style="116" customWidth="1"/>
    <col min="22" max="22" width="16.33203125" style="116" customWidth="1"/>
    <col min="23" max="23" width="19.5546875" style="116" customWidth="1"/>
    <col min="24" max="24" width="21.109375" style="116" customWidth="1"/>
    <col min="25" max="25" width="25" style="116" customWidth="1"/>
    <col min="26" max="26" width="20.88671875" style="116" customWidth="1"/>
    <col min="27" max="27" width="16.88671875" style="116" customWidth="1"/>
    <col min="28" max="28" width="20.88671875" style="164" customWidth="1"/>
    <col min="29" max="29" width="20.5546875" style="116" customWidth="1"/>
    <col min="30" max="30" width="13.6640625" style="116" customWidth="1"/>
    <col min="31" max="31" width="10.6640625" style="116" customWidth="1"/>
    <col min="32" max="32" width="19" style="116" customWidth="1"/>
    <col min="33" max="33" width="9.109375" style="116" bestFit="1" customWidth="1"/>
    <col min="34" max="34" width="15" style="116" customWidth="1"/>
    <col min="35" max="35" width="21.5546875" style="116" customWidth="1"/>
    <col min="36" max="37" width="8.88671875" style="116"/>
    <col min="38" max="38" width="28.109375" style="116" bestFit="1" customWidth="1"/>
    <col min="39" max="39" width="8.88671875" style="116"/>
    <col min="40" max="40" width="15.6640625" style="116" customWidth="1"/>
    <col min="41" max="41" width="19.33203125" style="116" customWidth="1"/>
    <col min="42" max="42" width="16.33203125" style="116" customWidth="1"/>
    <col min="43" max="43" width="10.44140625" style="116" customWidth="1"/>
    <col min="44" max="44" width="13.6640625" style="116" customWidth="1"/>
    <col min="45" max="45" width="19.33203125" style="116" customWidth="1"/>
    <col min="46" max="46" width="14.6640625" style="116" customWidth="1"/>
    <col min="47" max="256" width="8.88671875" style="116"/>
    <col min="257" max="257" width="8.6640625" style="116" customWidth="1"/>
    <col min="258" max="258" width="21.6640625" style="116" customWidth="1"/>
    <col min="259" max="259" width="19.33203125" style="116" customWidth="1"/>
    <col min="260" max="260" width="20.88671875" style="116" customWidth="1"/>
    <col min="261" max="261" width="18" style="116" customWidth="1"/>
    <col min="262" max="262" width="13.33203125" style="116" customWidth="1"/>
    <col min="263" max="263" width="15" style="116" customWidth="1"/>
    <col min="264" max="264" width="11.88671875" style="116" customWidth="1"/>
    <col min="265" max="265" width="22.6640625" style="116" customWidth="1"/>
    <col min="266" max="266" width="8.88671875" style="116"/>
    <col min="267" max="267" width="20.6640625" style="116" customWidth="1"/>
    <col min="268" max="268" width="14.6640625" style="116" customWidth="1"/>
    <col min="269" max="269" width="15.33203125" style="116" customWidth="1"/>
    <col min="270" max="270" width="8.88671875" style="116"/>
    <col min="271" max="271" width="22.88671875" style="116" customWidth="1"/>
    <col min="272" max="272" width="14.33203125" style="116" customWidth="1"/>
    <col min="273" max="273" width="14.109375" style="116" customWidth="1"/>
    <col min="274" max="274" width="7.44140625" style="116" customWidth="1"/>
    <col min="275" max="276" width="8.88671875" style="116"/>
    <col min="277" max="277" width="19.33203125" style="116" customWidth="1"/>
    <col min="278" max="278" width="16.33203125" style="116" customWidth="1"/>
    <col min="279" max="279" width="19.5546875" style="116" customWidth="1"/>
    <col min="280" max="280" width="21.109375" style="116" customWidth="1"/>
    <col min="281" max="281" width="25" style="116" customWidth="1"/>
    <col min="282" max="282" width="20.88671875" style="116" customWidth="1"/>
    <col min="283" max="283" width="16.88671875" style="116" customWidth="1"/>
    <col min="284" max="284" width="20.88671875" style="116" customWidth="1"/>
    <col min="285" max="285" width="20.5546875" style="116" customWidth="1"/>
    <col min="286" max="286" width="13.6640625" style="116" customWidth="1"/>
    <col min="287" max="287" width="10.6640625" style="116" customWidth="1"/>
    <col min="288" max="288" width="19" style="116" customWidth="1"/>
    <col min="289" max="289" width="9.109375" style="116" bestFit="1" customWidth="1"/>
    <col min="290" max="290" width="15" style="116" customWidth="1"/>
    <col min="291" max="291" width="21.5546875" style="116" customWidth="1"/>
    <col min="292" max="293" width="8.88671875" style="116"/>
    <col min="294" max="294" width="28.109375" style="116" bestFit="1" customWidth="1"/>
    <col min="295" max="295" width="8.88671875" style="116"/>
    <col min="296" max="296" width="15.6640625" style="116" customWidth="1"/>
    <col min="297" max="297" width="19.33203125" style="116" customWidth="1"/>
    <col min="298" max="298" width="16.33203125" style="116" customWidth="1"/>
    <col min="299" max="299" width="10.44140625" style="116" customWidth="1"/>
    <col min="300" max="300" width="13.6640625" style="116" customWidth="1"/>
    <col min="301" max="301" width="19.33203125" style="116" customWidth="1"/>
    <col min="302" max="302" width="14.6640625" style="116" customWidth="1"/>
    <col min="303" max="512" width="8.88671875" style="116"/>
    <col min="513" max="513" width="8.6640625" style="116" customWidth="1"/>
    <col min="514" max="514" width="21.6640625" style="116" customWidth="1"/>
    <col min="515" max="515" width="19.33203125" style="116" customWidth="1"/>
    <col min="516" max="516" width="20.88671875" style="116" customWidth="1"/>
    <col min="517" max="517" width="18" style="116" customWidth="1"/>
    <col min="518" max="518" width="13.33203125" style="116" customWidth="1"/>
    <col min="519" max="519" width="15" style="116" customWidth="1"/>
    <col min="520" max="520" width="11.88671875" style="116" customWidth="1"/>
    <col min="521" max="521" width="22.6640625" style="116" customWidth="1"/>
    <col min="522" max="522" width="8.88671875" style="116"/>
    <col min="523" max="523" width="20.6640625" style="116" customWidth="1"/>
    <col min="524" max="524" width="14.6640625" style="116" customWidth="1"/>
    <col min="525" max="525" width="15.33203125" style="116" customWidth="1"/>
    <col min="526" max="526" width="8.88671875" style="116"/>
    <col min="527" max="527" width="22.88671875" style="116" customWidth="1"/>
    <col min="528" max="528" width="14.33203125" style="116" customWidth="1"/>
    <col min="529" max="529" width="14.109375" style="116" customWidth="1"/>
    <col min="530" max="530" width="7.44140625" style="116" customWidth="1"/>
    <col min="531" max="532" width="8.88671875" style="116"/>
    <col min="533" max="533" width="19.33203125" style="116" customWidth="1"/>
    <col min="534" max="534" width="16.33203125" style="116" customWidth="1"/>
    <col min="535" max="535" width="19.5546875" style="116" customWidth="1"/>
    <col min="536" max="536" width="21.109375" style="116" customWidth="1"/>
    <col min="537" max="537" width="25" style="116" customWidth="1"/>
    <col min="538" max="538" width="20.88671875" style="116" customWidth="1"/>
    <col min="539" max="539" width="16.88671875" style="116" customWidth="1"/>
    <col min="540" max="540" width="20.88671875" style="116" customWidth="1"/>
    <col min="541" max="541" width="20.5546875" style="116" customWidth="1"/>
    <col min="542" max="542" width="13.6640625" style="116" customWidth="1"/>
    <col min="543" max="543" width="10.6640625" style="116" customWidth="1"/>
    <col min="544" max="544" width="19" style="116" customWidth="1"/>
    <col min="545" max="545" width="9.109375" style="116" bestFit="1" customWidth="1"/>
    <col min="546" max="546" width="15" style="116" customWidth="1"/>
    <col min="547" max="547" width="21.5546875" style="116" customWidth="1"/>
    <col min="548" max="549" width="8.88671875" style="116"/>
    <col min="550" max="550" width="28.109375" style="116" bestFit="1" customWidth="1"/>
    <col min="551" max="551" width="8.88671875" style="116"/>
    <col min="552" max="552" width="15.6640625" style="116" customWidth="1"/>
    <col min="553" max="553" width="19.33203125" style="116" customWidth="1"/>
    <col min="554" max="554" width="16.33203125" style="116" customWidth="1"/>
    <col min="555" max="555" width="10.44140625" style="116" customWidth="1"/>
    <col min="556" max="556" width="13.6640625" style="116" customWidth="1"/>
    <col min="557" max="557" width="19.33203125" style="116" customWidth="1"/>
    <col min="558" max="558" width="14.6640625" style="116" customWidth="1"/>
    <col min="559" max="768" width="8.88671875" style="116"/>
    <col min="769" max="769" width="8.6640625" style="116" customWidth="1"/>
    <col min="770" max="770" width="21.6640625" style="116" customWidth="1"/>
    <col min="771" max="771" width="19.33203125" style="116" customWidth="1"/>
    <col min="772" max="772" width="20.88671875" style="116" customWidth="1"/>
    <col min="773" max="773" width="18" style="116" customWidth="1"/>
    <col min="774" max="774" width="13.33203125" style="116" customWidth="1"/>
    <col min="775" max="775" width="15" style="116" customWidth="1"/>
    <col min="776" max="776" width="11.88671875" style="116" customWidth="1"/>
    <col min="777" max="777" width="22.6640625" style="116" customWidth="1"/>
    <col min="778" max="778" width="8.88671875" style="116"/>
    <col min="779" max="779" width="20.6640625" style="116" customWidth="1"/>
    <col min="780" max="780" width="14.6640625" style="116" customWidth="1"/>
    <col min="781" max="781" width="15.33203125" style="116" customWidth="1"/>
    <col min="782" max="782" width="8.88671875" style="116"/>
    <col min="783" max="783" width="22.88671875" style="116" customWidth="1"/>
    <col min="784" max="784" width="14.33203125" style="116" customWidth="1"/>
    <col min="785" max="785" width="14.109375" style="116" customWidth="1"/>
    <col min="786" max="786" width="7.44140625" style="116" customWidth="1"/>
    <col min="787" max="788" width="8.88671875" style="116"/>
    <col min="789" max="789" width="19.33203125" style="116" customWidth="1"/>
    <col min="790" max="790" width="16.33203125" style="116" customWidth="1"/>
    <col min="791" max="791" width="19.5546875" style="116" customWidth="1"/>
    <col min="792" max="792" width="21.109375" style="116" customWidth="1"/>
    <col min="793" max="793" width="25" style="116" customWidth="1"/>
    <col min="794" max="794" width="20.88671875" style="116" customWidth="1"/>
    <col min="795" max="795" width="16.88671875" style="116" customWidth="1"/>
    <col min="796" max="796" width="20.88671875" style="116" customWidth="1"/>
    <col min="797" max="797" width="20.5546875" style="116" customWidth="1"/>
    <col min="798" max="798" width="13.6640625" style="116" customWidth="1"/>
    <col min="799" max="799" width="10.6640625" style="116" customWidth="1"/>
    <col min="800" max="800" width="19" style="116" customWidth="1"/>
    <col min="801" max="801" width="9.109375" style="116" bestFit="1" customWidth="1"/>
    <col min="802" max="802" width="15" style="116" customWidth="1"/>
    <col min="803" max="803" width="21.5546875" style="116" customWidth="1"/>
    <col min="804" max="805" width="8.88671875" style="116"/>
    <col min="806" max="806" width="28.109375" style="116" bestFit="1" customWidth="1"/>
    <col min="807" max="807" width="8.88671875" style="116"/>
    <col min="808" max="808" width="15.6640625" style="116" customWidth="1"/>
    <col min="809" max="809" width="19.33203125" style="116" customWidth="1"/>
    <col min="810" max="810" width="16.33203125" style="116" customWidth="1"/>
    <col min="811" max="811" width="10.44140625" style="116" customWidth="1"/>
    <col min="812" max="812" width="13.6640625" style="116" customWidth="1"/>
    <col min="813" max="813" width="19.33203125" style="116" customWidth="1"/>
    <col min="814" max="814" width="14.6640625" style="116" customWidth="1"/>
    <col min="815" max="1024" width="8.88671875" style="116"/>
    <col min="1025" max="1025" width="8.6640625" style="116" customWidth="1"/>
    <col min="1026" max="1026" width="21.6640625" style="116" customWidth="1"/>
    <col min="1027" max="1027" width="19.33203125" style="116" customWidth="1"/>
    <col min="1028" max="1028" width="20.88671875" style="116" customWidth="1"/>
    <col min="1029" max="1029" width="18" style="116" customWidth="1"/>
    <col min="1030" max="1030" width="13.33203125" style="116" customWidth="1"/>
    <col min="1031" max="1031" width="15" style="116" customWidth="1"/>
    <col min="1032" max="1032" width="11.88671875" style="116" customWidth="1"/>
    <col min="1033" max="1033" width="22.6640625" style="116" customWidth="1"/>
    <col min="1034" max="1034" width="8.88671875" style="116"/>
    <col min="1035" max="1035" width="20.6640625" style="116" customWidth="1"/>
    <col min="1036" max="1036" width="14.6640625" style="116" customWidth="1"/>
    <col min="1037" max="1037" width="15.33203125" style="116" customWidth="1"/>
    <col min="1038" max="1038" width="8.88671875" style="116"/>
    <col min="1039" max="1039" width="22.88671875" style="116" customWidth="1"/>
    <col min="1040" max="1040" width="14.33203125" style="116" customWidth="1"/>
    <col min="1041" max="1041" width="14.109375" style="116" customWidth="1"/>
    <col min="1042" max="1042" width="7.44140625" style="116" customWidth="1"/>
    <col min="1043" max="1044" width="8.88671875" style="116"/>
    <col min="1045" max="1045" width="19.33203125" style="116" customWidth="1"/>
    <col min="1046" max="1046" width="16.33203125" style="116" customWidth="1"/>
    <col min="1047" max="1047" width="19.5546875" style="116" customWidth="1"/>
    <col min="1048" max="1048" width="21.109375" style="116" customWidth="1"/>
    <col min="1049" max="1049" width="25" style="116" customWidth="1"/>
    <col min="1050" max="1050" width="20.88671875" style="116" customWidth="1"/>
    <col min="1051" max="1051" width="16.88671875" style="116" customWidth="1"/>
    <col min="1052" max="1052" width="20.88671875" style="116" customWidth="1"/>
    <col min="1053" max="1053" width="20.5546875" style="116" customWidth="1"/>
    <col min="1054" max="1054" width="13.6640625" style="116" customWidth="1"/>
    <col min="1055" max="1055" width="10.6640625" style="116" customWidth="1"/>
    <col min="1056" max="1056" width="19" style="116" customWidth="1"/>
    <col min="1057" max="1057" width="9.109375" style="116" bestFit="1" customWidth="1"/>
    <col min="1058" max="1058" width="15" style="116" customWidth="1"/>
    <col min="1059" max="1059" width="21.5546875" style="116" customWidth="1"/>
    <col min="1060" max="1061" width="8.88671875" style="116"/>
    <col min="1062" max="1062" width="28.109375" style="116" bestFit="1" customWidth="1"/>
    <col min="1063" max="1063" width="8.88671875" style="116"/>
    <col min="1064" max="1064" width="15.6640625" style="116" customWidth="1"/>
    <col min="1065" max="1065" width="19.33203125" style="116" customWidth="1"/>
    <col min="1066" max="1066" width="16.33203125" style="116" customWidth="1"/>
    <col min="1067" max="1067" width="10.44140625" style="116" customWidth="1"/>
    <col min="1068" max="1068" width="13.6640625" style="116" customWidth="1"/>
    <col min="1069" max="1069" width="19.33203125" style="116" customWidth="1"/>
    <col min="1070" max="1070" width="14.6640625" style="116" customWidth="1"/>
    <col min="1071" max="1280" width="8.88671875" style="116"/>
    <col min="1281" max="1281" width="8.6640625" style="116" customWidth="1"/>
    <col min="1282" max="1282" width="21.6640625" style="116" customWidth="1"/>
    <col min="1283" max="1283" width="19.33203125" style="116" customWidth="1"/>
    <col min="1284" max="1284" width="20.88671875" style="116" customWidth="1"/>
    <col min="1285" max="1285" width="18" style="116" customWidth="1"/>
    <col min="1286" max="1286" width="13.33203125" style="116" customWidth="1"/>
    <col min="1287" max="1287" width="15" style="116" customWidth="1"/>
    <col min="1288" max="1288" width="11.88671875" style="116" customWidth="1"/>
    <col min="1289" max="1289" width="22.6640625" style="116" customWidth="1"/>
    <col min="1290" max="1290" width="8.88671875" style="116"/>
    <col min="1291" max="1291" width="20.6640625" style="116" customWidth="1"/>
    <col min="1292" max="1292" width="14.6640625" style="116" customWidth="1"/>
    <col min="1293" max="1293" width="15.33203125" style="116" customWidth="1"/>
    <col min="1294" max="1294" width="8.88671875" style="116"/>
    <col min="1295" max="1295" width="22.88671875" style="116" customWidth="1"/>
    <col min="1296" max="1296" width="14.33203125" style="116" customWidth="1"/>
    <col min="1297" max="1297" width="14.109375" style="116" customWidth="1"/>
    <col min="1298" max="1298" width="7.44140625" style="116" customWidth="1"/>
    <col min="1299" max="1300" width="8.88671875" style="116"/>
    <col min="1301" max="1301" width="19.33203125" style="116" customWidth="1"/>
    <col min="1302" max="1302" width="16.33203125" style="116" customWidth="1"/>
    <col min="1303" max="1303" width="19.5546875" style="116" customWidth="1"/>
    <col min="1304" max="1304" width="21.109375" style="116" customWidth="1"/>
    <col min="1305" max="1305" width="25" style="116" customWidth="1"/>
    <col min="1306" max="1306" width="20.88671875" style="116" customWidth="1"/>
    <col min="1307" max="1307" width="16.88671875" style="116" customWidth="1"/>
    <col min="1308" max="1308" width="20.88671875" style="116" customWidth="1"/>
    <col min="1309" max="1309" width="20.5546875" style="116" customWidth="1"/>
    <col min="1310" max="1310" width="13.6640625" style="116" customWidth="1"/>
    <col min="1311" max="1311" width="10.6640625" style="116" customWidth="1"/>
    <col min="1312" max="1312" width="19" style="116" customWidth="1"/>
    <col min="1313" max="1313" width="9.109375" style="116" bestFit="1" customWidth="1"/>
    <col min="1314" max="1314" width="15" style="116" customWidth="1"/>
    <col min="1315" max="1315" width="21.5546875" style="116" customWidth="1"/>
    <col min="1316" max="1317" width="8.88671875" style="116"/>
    <col min="1318" max="1318" width="28.109375" style="116" bestFit="1" customWidth="1"/>
    <col min="1319" max="1319" width="8.88671875" style="116"/>
    <col min="1320" max="1320" width="15.6640625" style="116" customWidth="1"/>
    <col min="1321" max="1321" width="19.33203125" style="116" customWidth="1"/>
    <col min="1322" max="1322" width="16.33203125" style="116" customWidth="1"/>
    <col min="1323" max="1323" width="10.44140625" style="116" customWidth="1"/>
    <col min="1324" max="1324" width="13.6640625" style="116" customWidth="1"/>
    <col min="1325" max="1325" width="19.33203125" style="116" customWidth="1"/>
    <col min="1326" max="1326" width="14.6640625" style="116" customWidth="1"/>
    <col min="1327" max="1536" width="8.88671875" style="116"/>
    <col min="1537" max="1537" width="8.6640625" style="116" customWidth="1"/>
    <col min="1538" max="1538" width="21.6640625" style="116" customWidth="1"/>
    <col min="1539" max="1539" width="19.33203125" style="116" customWidth="1"/>
    <col min="1540" max="1540" width="20.88671875" style="116" customWidth="1"/>
    <col min="1541" max="1541" width="18" style="116" customWidth="1"/>
    <col min="1542" max="1542" width="13.33203125" style="116" customWidth="1"/>
    <col min="1543" max="1543" width="15" style="116" customWidth="1"/>
    <col min="1544" max="1544" width="11.88671875" style="116" customWidth="1"/>
    <col min="1545" max="1545" width="22.6640625" style="116" customWidth="1"/>
    <col min="1546" max="1546" width="8.88671875" style="116"/>
    <col min="1547" max="1547" width="20.6640625" style="116" customWidth="1"/>
    <col min="1548" max="1548" width="14.6640625" style="116" customWidth="1"/>
    <col min="1549" max="1549" width="15.33203125" style="116" customWidth="1"/>
    <col min="1550" max="1550" width="8.88671875" style="116"/>
    <col min="1551" max="1551" width="22.88671875" style="116" customWidth="1"/>
    <col min="1552" max="1552" width="14.33203125" style="116" customWidth="1"/>
    <col min="1553" max="1553" width="14.109375" style="116" customWidth="1"/>
    <col min="1554" max="1554" width="7.44140625" style="116" customWidth="1"/>
    <col min="1555" max="1556" width="8.88671875" style="116"/>
    <col min="1557" max="1557" width="19.33203125" style="116" customWidth="1"/>
    <col min="1558" max="1558" width="16.33203125" style="116" customWidth="1"/>
    <col min="1559" max="1559" width="19.5546875" style="116" customWidth="1"/>
    <col min="1560" max="1560" width="21.109375" style="116" customWidth="1"/>
    <col min="1561" max="1561" width="25" style="116" customWidth="1"/>
    <col min="1562" max="1562" width="20.88671875" style="116" customWidth="1"/>
    <col min="1563" max="1563" width="16.88671875" style="116" customWidth="1"/>
    <col min="1564" max="1564" width="20.88671875" style="116" customWidth="1"/>
    <col min="1565" max="1565" width="20.5546875" style="116" customWidth="1"/>
    <col min="1566" max="1566" width="13.6640625" style="116" customWidth="1"/>
    <col min="1567" max="1567" width="10.6640625" style="116" customWidth="1"/>
    <col min="1568" max="1568" width="19" style="116" customWidth="1"/>
    <col min="1569" max="1569" width="9.109375" style="116" bestFit="1" customWidth="1"/>
    <col min="1570" max="1570" width="15" style="116" customWidth="1"/>
    <col min="1571" max="1571" width="21.5546875" style="116" customWidth="1"/>
    <col min="1572" max="1573" width="8.88671875" style="116"/>
    <col min="1574" max="1574" width="28.109375" style="116" bestFit="1" customWidth="1"/>
    <col min="1575" max="1575" width="8.88671875" style="116"/>
    <col min="1576" max="1576" width="15.6640625" style="116" customWidth="1"/>
    <col min="1577" max="1577" width="19.33203125" style="116" customWidth="1"/>
    <col min="1578" max="1578" width="16.33203125" style="116" customWidth="1"/>
    <col min="1579" max="1579" width="10.44140625" style="116" customWidth="1"/>
    <col min="1580" max="1580" width="13.6640625" style="116" customWidth="1"/>
    <col min="1581" max="1581" width="19.33203125" style="116" customWidth="1"/>
    <col min="1582" max="1582" width="14.6640625" style="116" customWidth="1"/>
    <col min="1583" max="1792" width="8.88671875" style="116"/>
    <col min="1793" max="1793" width="8.6640625" style="116" customWidth="1"/>
    <col min="1794" max="1794" width="21.6640625" style="116" customWidth="1"/>
    <col min="1795" max="1795" width="19.33203125" style="116" customWidth="1"/>
    <col min="1796" max="1796" width="20.88671875" style="116" customWidth="1"/>
    <col min="1797" max="1797" width="18" style="116" customWidth="1"/>
    <col min="1798" max="1798" width="13.33203125" style="116" customWidth="1"/>
    <col min="1799" max="1799" width="15" style="116" customWidth="1"/>
    <col min="1800" max="1800" width="11.88671875" style="116" customWidth="1"/>
    <col min="1801" max="1801" width="22.6640625" style="116" customWidth="1"/>
    <col min="1802" max="1802" width="8.88671875" style="116"/>
    <col min="1803" max="1803" width="20.6640625" style="116" customWidth="1"/>
    <col min="1804" max="1804" width="14.6640625" style="116" customWidth="1"/>
    <col min="1805" max="1805" width="15.33203125" style="116" customWidth="1"/>
    <col min="1806" max="1806" width="8.88671875" style="116"/>
    <col min="1807" max="1807" width="22.88671875" style="116" customWidth="1"/>
    <col min="1808" max="1808" width="14.33203125" style="116" customWidth="1"/>
    <col min="1809" max="1809" width="14.109375" style="116" customWidth="1"/>
    <col min="1810" max="1810" width="7.44140625" style="116" customWidth="1"/>
    <col min="1811" max="1812" width="8.88671875" style="116"/>
    <col min="1813" max="1813" width="19.33203125" style="116" customWidth="1"/>
    <col min="1814" max="1814" width="16.33203125" style="116" customWidth="1"/>
    <col min="1815" max="1815" width="19.5546875" style="116" customWidth="1"/>
    <col min="1816" max="1816" width="21.109375" style="116" customWidth="1"/>
    <col min="1817" max="1817" width="25" style="116" customWidth="1"/>
    <col min="1818" max="1818" width="20.88671875" style="116" customWidth="1"/>
    <col min="1819" max="1819" width="16.88671875" style="116" customWidth="1"/>
    <col min="1820" max="1820" width="20.88671875" style="116" customWidth="1"/>
    <col min="1821" max="1821" width="20.5546875" style="116" customWidth="1"/>
    <col min="1822" max="1822" width="13.6640625" style="116" customWidth="1"/>
    <col min="1823" max="1823" width="10.6640625" style="116" customWidth="1"/>
    <col min="1824" max="1824" width="19" style="116" customWidth="1"/>
    <col min="1825" max="1825" width="9.109375" style="116" bestFit="1" customWidth="1"/>
    <col min="1826" max="1826" width="15" style="116" customWidth="1"/>
    <col min="1827" max="1827" width="21.5546875" style="116" customWidth="1"/>
    <col min="1828" max="1829" width="8.88671875" style="116"/>
    <col min="1830" max="1830" width="28.109375" style="116" bestFit="1" customWidth="1"/>
    <col min="1831" max="1831" width="8.88671875" style="116"/>
    <col min="1832" max="1832" width="15.6640625" style="116" customWidth="1"/>
    <col min="1833" max="1833" width="19.33203125" style="116" customWidth="1"/>
    <col min="1834" max="1834" width="16.33203125" style="116" customWidth="1"/>
    <col min="1835" max="1835" width="10.44140625" style="116" customWidth="1"/>
    <col min="1836" max="1836" width="13.6640625" style="116" customWidth="1"/>
    <col min="1837" max="1837" width="19.33203125" style="116" customWidth="1"/>
    <col min="1838" max="1838" width="14.6640625" style="116" customWidth="1"/>
    <col min="1839" max="2048" width="8.88671875" style="116"/>
    <col min="2049" max="2049" width="8.6640625" style="116" customWidth="1"/>
    <col min="2050" max="2050" width="21.6640625" style="116" customWidth="1"/>
    <col min="2051" max="2051" width="19.33203125" style="116" customWidth="1"/>
    <col min="2052" max="2052" width="20.88671875" style="116" customWidth="1"/>
    <col min="2053" max="2053" width="18" style="116" customWidth="1"/>
    <col min="2054" max="2054" width="13.33203125" style="116" customWidth="1"/>
    <col min="2055" max="2055" width="15" style="116" customWidth="1"/>
    <col min="2056" max="2056" width="11.88671875" style="116" customWidth="1"/>
    <col min="2057" max="2057" width="22.6640625" style="116" customWidth="1"/>
    <col min="2058" max="2058" width="8.88671875" style="116"/>
    <col min="2059" max="2059" width="20.6640625" style="116" customWidth="1"/>
    <col min="2060" max="2060" width="14.6640625" style="116" customWidth="1"/>
    <col min="2061" max="2061" width="15.33203125" style="116" customWidth="1"/>
    <col min="2062" max="2062" width="8.88671875" style="116"/>
    <col min="2063" max="2063" width="22.88671875" style="116" customWidth="1"/>
    <col min="2064" max="2064" width="14.33203125" style="116" customWidth="1"/>
    <col min="2065" max="2065" width="14.109375" style="116" customWidth="1"/>
    <col min="2066" max="2066" width="7.44140625" style="116" customWidth="1"/>
    <col min="2067" max="2068" width="8.88671875" style="116"/>
    <col min="2069" max="2069" width="19.33203125" style="116" customWidth="1"/>
    <col min="2070" max="2070" width="16.33203125" style="116" customWidth="1"/>
    <col min="2071" max="2071" width="19.5546875" style="116" customWidth="1"/>
    <col min="2072" max="2072" width="21.109375" style="116" customWidth="1"/>
    <col min="2073" max="2073" width="25" style="116" customWidth="1"/>
    <col min="2074" max="2074" width="20.88671875" style="116" customWidth="1"/>
    <col min="2075" max="2075" width="16.88671875" style="116" customWidth="1"/>
    <col min="2076" max="2076" width="20.88671875" style="116" customWidth="1"/>
    <col min="2077" max="2077" width="20.5546875" style="116" customWidth="1"/>
    <col min="2078" max="2078" width="13.6640625" style="116" customWidth="1"/>
    <col min="2079" max="2079" width="10.6640625" style="116" customWidth="1"/>
    <col min="2080" max="2080" width="19" style="116" customWidth="1"/>
    <col min="2081" max="2081" width="9.109375" style="116" bestFit="1" customWidth="1"/>
    <col min="2082" max="2082" width="15" style="116" customWidth="1"/>
    <col min="2083" max="2083" width="21.5546875" style="116" customWidth="1"/>
    <col min="2084" max="2085" width="8.88671875" style="116"/>
    <col min="2086" max="2086" width="28.109375" style="116" bestFit="1" customWidth="1"/>
    <col min="2087" max="2087" width="8.88671875" style="116"/>
    <col min="2088" max="2088" width="15.6640625" style="116" customWidth="1"/>
    <col min="2089" max="2089" width="19.33203125" style="116" customWidth="1"/>
    <col min="2090" max="2090" width="16.33203125" style="116" customWidth="1"/>
    <col min="2091" max="2091" width="10.44140625" style="116" customWidth="1"/>
    <col min="2092" max="2092" width="13.6640625" style="116" customWidth="1"/>
    <col min="2093" max="2093" width="19.33203125" style="116" customWidth="1"/>
    <col min="2094" max="2094" width="14.6640625" style="116" customWidth="1"/>
    <col min="2095" max="2304" width="8.88671875" style="116"/>
    <col min="2305" max="2305" width="8.6640625" style="116" customWidth="1"/>
    <col min="2306" max="2306" width="21.6640625" style="116" customWidth="1"/>
    <col min="2307" max="2307" width="19.33203125" style="116" customWidth="1"/>
    <col min="2308" max="2308" width="20.88671875" style="116" customWidth="1"/>
    <col min="2309" max="2309" width="18" style="116" customWidth="1"/>
    <col min="2310" max="2310" width="13.33203125" style="116" customWidth="1"/>
    <col min="2311" max="2311" width="15" style="116" customWidth="1"/>
    <col min="2312" max="2312" width="11.88671875" style="116" customWidth="1"/>
    <col min="2313" max="2313" width="22.6640625" style="116" customWidth="1"/>
    <col min="2314" max="2314" width="8.88671875" style="116"/>
    <col min="2315" max="2315" width="20.6640625" style="116" customWidth="1"/>
    <col min="2316" max="2316" width="14.6640625" style="116" customWidth="1"/>
    <col min="2317" max="2317" width="15.33203125" style="116" customWidth="1"/>
    <col min="2318" max="2318" width="8.88671875" style="116"/>
    <col min="2319" max="2319" width="22.88671875" style="116" customWidth="1"/>
    <col min="2320" max="2320" width="14.33203125" style="116" customWidth="1"/>
    <col min="2321" max="2321" width="14.109375" style="116" customWidth="1"/>
    <col min="2322" max="2322" width="7.44140625" style="116" customWidth="1"/>
    <col min="2323" max="2324" width="8.88671875" style="116"/>
    <col min="2325" max="2325" width="19.33203125" style="116" customWidth="1"/>
    <col min="2326" max="2326" width="16.33203125" style="116" customWidth="1"/>
    <col min="2327" max="2327" width="19.5546875" style="116" customWidth="1"/>
    <col min="2328" max="2328" width="21.109375" style="116" customWidth="1"/>
    <col min="2329" max="2329" width="25" style="116" customWidth="1"/>
    <col min="2330" max="2330" width="20.88671875" style="116" customWidth="1"/>
    <col min="2331" max="2331" width="16.88671875" style="116" customWidth="1"/>
    <col min="2332" max="2332" width="20.88671875" style="116" customWidth="1"/>
    <col min="2333" max="2333" width="20.5546875" style="116" customWidth="1"/>
    <col min="2334" max="2334" width="13.6640625" style="116" customWidth="1"/>
    <col min="2335" max="2335" width="10.6640625" style="116" customWidth="1"/>
    <col min="2336" max="2336" width="19" style="116" customWidth="1"/>
    <col min="2337" max="2337" width="9.109375" style="116" bestFit="1" customWidth="1"/>
    <col min="2338" max="2338" width="15" style="116" customWidth="1"/>
    <col min="2339" max="2339" width="21.5546875" style="116" customWidth="1"/>
    <col min="2340" max="2341" width="8.88671875" style="116"/>
    <col min="2342" max="2342" width="28.109375" style="116" bestFit="1" customWidth="1"/>
    <col min="2343" max="2343" width="8.88671875" style="116"/>
    <col min="2344" max="2344" width="15.6640625" style="116" customWidth="1"/>
    <col min="2345" max="2345" width="19.33203125" style="116" customWidth="1"/>
    <col min="2346" max="2346" width="16.33203125" style="116" customWidth="1"/>
    <col min="2347" max="2347" width="10.44140625" style="116" customWidth="1"/>
    <col min="2348" max="2348" width="13.6640625" style="116" customWidth="1"/>
    <col min="2349" max="2349" width="19.33203125" style="116" customWidth="1"/>
    <col min="2350" max="2350" width="14.6640625" style="116" customWidth="1"/>
    <col min="2351" max="2560" width="8.88671875" style="116"/>
    <col min="2561" max="2561" width="8.6640625" style="116" customWidth="1"/>
    <col min="2562" max="2562" width="21.6640625" style="116" customWidth="1"/>
    <col min="2563" max="2563" width="19.33203125" style="116" customWidth="1"/>
    <col min="2564" max="2564" width="20.88671875" style="116" customWidth="1"/>
    <col min="2565" max="2565" width="18" style="116" customWidth="1"/>
    <col min="2566" max="2566" width="13.33203125" style="116" customWidth="1"/>
    <col min="2567" max="2567" width="15" style="116" customWidth="1"/>
    <col min="2568" max="2568" width="11.88671875" style="116" customWidth="1"/>
    <col min="2569" max="2569" width="22.6640625" style="116" customWidth="1"/>
    <col min="2570" max="2570" width="8.88671875" style="116"/>
    <col min="2571" max="2571" width="20.6640625" style="116" customWidth="1"/>
    <col min="2572" max="2572" width="14.6640625" style="116" customWidth="1"/>
    <col min="2573" max="2573" width="15.33203125" style="116" customWidth="1"/>
    <col min="2574" max="2574" width="8.88671875" style="116"/>
    <col min="2575" max="2575" width="22.88671875" style="116" customWidth="1"/>
    <col min="2576" max="2576" width="14.33203125" style="116" customWidth="1"/>
    <col min="2577" max="2577" width="14.109375" style="116" customWidth="1"/>
    <col min="2578" max="2578" width="7.44140625" style="116" customWidth="1"/>
    <col min="2579" max="2580" width="8.88671875" style="116"/>
    <col min="2581" max="2581" width="19.33203125" style="116" customWidth="1"/>
    <col min="2582" max="2582" width="16.33203125" style="116" customWidth="1"/>
    <col min="2583" max="2583" width="19.5546875" style="116" customWidth="1"/>
    <col min="2584" max="2584" width="21.109375" style="116" customWidth="1"/>
    <col min="2585" max="2585" width="25" style="116" customWidth="1"/>
    <col min="2586" max="2586" width="20.88671875" style="116" customWidth="1"/>
    <col min="2587" max="2587" width="16.88671875" style="116" customWidth="1"/>
    <col min="2588" max="2588" width="20.88671875" style="116" customWidth="1"/>
    <col min="2589" max="2589" width="20.5546875" style="116" customWidth="1"/>
    <col min="2590" max="2590" width="13.6640625" style="116" customWidth="1"/>
    <col min="2591" max="2591" width="10.6640625" style="116" customWidth="1"/>
    <col min="2592" max="2592" width="19" style="116" customWidth="1"/>
    <col min="2593" max="2593" width="9.109375" style="116" bestFit="1" customWidth="1"/>
    <col min="2594" max="2594" width="15" style="116" customWidth="1"/>
    <col min="2595" max="2595" width="21.5546875" style="116" customWidth="1"/>
    <col min="2596" max="2597" width="8.88671875" style="116"/>
    <col min="2598" max="2598" width="28.109375" style="116" bestFit="1" customWidth="1"/>
    <col min="2599" max="2599" width="8.88671875" style="116"/>
    <col min="2600" max="2600" width="15.6640625" style="116" customWidth="1"/>
    <col min="2601" max="2601" width="19.33203125" style="116" customWidth="1"/>
    <col min="2602" max="2602" width="16.33203125" style="116" customWidth="1"/>
    <col min="2603" max="2603" width="10.44140625" style="116" customWidth="1"/>
    <col min="2604" max="2604" width="13.6640625" style="116" customWidth="1"/>
    <col min="2605" max="2605" width="19.33203125" style="116" customWidth="1"/>
    <col min="2606" max="2606" width="14.6640625" style="116" customWidth="1"/>
    <col min="2607" max="2816" width="8.88671875" style="116"/>
    <col min="2817" max="2817" width="8.6640625" style="116" customWidth="1"/>
    <col min="2818" max="2818" width="21.6640625" style="116" customWidth="1"/>
    <col min="2819" max="2819" width="19.33203125" style="116" customWidth="1"/>
    <col min="2820" max="2820" width="20.88671875" style="116" customWidth="1"/>
    <col min="2821" max="2821" width="18" style="116" customWidth="1"/>
    <col min="2822" max="2822" width="13.33203125" style="116" customWidth="1"/>
    <col min="2823" max="2823" width="15" style="116" customWidth="1"/>
    <col min="2824" max="2824" width="11.88671875" style="116" customWidth="1"/>
    <col min="2825" max="2825" width="22.6640625" style="116" customWidth="1"/>
    <col min="2826" max="2826" width="8.88671875" style="116"/>
    <col min="2827" max="2827" width="20.6640625" style="116" customWidth="1"/>
    <col min="2828" max="2828" width="14.6640625" style="116" customWidth="1"/>
    <col min="2829" max="2829" width="15.33203125" style="116" customWidth="1"/>
    <col min="2830" max="2830" width="8.88671875" style="116"/>
    <col min="2831" max="2831" width="22.88671875" style="116" customWidth="1"/>
    <col min="2832" max="2832" width="14.33203125" style="116" customWidth="1"/>
    <col min="2833" max="2833" width="14.109375" style="116" customWidth="1"/>
    <col min="2834" max="2834" width="7.44140625" style="116" customWidth="1"/>
    <col min="2835" max="2836" width="8.88671875" style="116"/>
    <col min="2837" max="2837" width="19.33203125" style="116" customWidth="1"/>
    <col min="2838" max="2838" width="16.33203125" style="116" customWidth="1"/>
    <col min="2839" max="2839" width="19.5546875" style="116" customWidth="1"/>
    <col min="2840" max="2840" width="21.109375" style="116" customWidth="1"/>
    <col min="2841" max="2841" width="25" style="116" customWidth="1"/>
    <col min="2842" max="2842" width="20.88671875" style="116" customWidth="1"/>
    <col min="2843" max="2843" width="16.88671875" style="116" customWidth="1"/>
    <col min="2844" max="2844" width="20.88671875" style="116" customWidth="1"/>
    <col min="2845" max="2845" width="20.5546875" style="116" customWidth="1"/>
    <col min="2846" max="2846" width="13.6640625" style="116" customWidth="1"/>
    <col min="2847" max="2847" width="10.6640625" style="116" customWidth="1"/>
    <col min="2848" max="2848" width="19" style="116" customWidth="1"/>
    <col min="2849" max="2849" width="9.109375" style="116" bestFit="1" customWidth="1"/>
    <col min="2850" max="2850" width="15" style="116" customWidth="1"/>
    <col min="2851" max="2851" width="21.5546875" style="116" customWidth="1"/>
    <col min="2852" max="2853" width="8.88671875" style="116"/>
    <col min="2854" max="2854" width="28.109375" style="116" bestFit="1" customWidth="1"/>
    <col min="2855" max="2855" width="8.88671875" style="116"/>
    <col min="2856" max="2856" width="15.6640625" style="116" customWidth="1"/>
    <col min="2857" max="2857" width="19.33203125" style="116" customWidth="1"/>
    <col min="2858" max="2858" width="16.33203125" style="116" customWidth="1"/>
    <col min="2859" max="2859" width="10.44140625" style="116" customWidth="1"/>
    <col min="2860" max="2860" width="13.6640625" style="116" customWidth="1"/>
    <col min="2861" max="2861" width="19.33203125" style="116" customWidth="1"/>
    <col min="2862" max="2862" width="14.6640625" style="116" customWidth="1"/>
    <col min="2863" max="3072" width="8.88671875" style="116"/>
    <col min="3073" max="3073" width="8.6640625" style="116" customWidth="1"/>
    <col min="3074" max="3074" width="21.6640625" style="116" customWidth="1"/>
    <col min="3075" max="3075" width="19.33203125" style="116" customWidth="1"/>
    <col min="3076" max="3076" width="20.88671875" style="116" customWidth="1"/>
    <col min="3077" max="3077" width="18" style="116" customWidth="1"/>
    <col min="3078" max="3078" width="13.33203125" style="116" customWidth="1"/>
    <col min="3079" max="3079" width="15" style="116" customWidth="1"/>
    <col min="3080" max="3080" width="11.88671875" style="116" customWidth="1"/>
    <col min="3081" max="3081" width="22.6640625" style="116" customWidth="1"/>
    <col min="3082" max="3082" width="8.88671875" style="116"/>
    <col min="3083" max="3083" width="20.6640625" style="116" customWidth="1"/>
    <col min="3084" max="3084" width="14.6640625" style="116" customWidth="1"/>
    <col min="3085" max="3085" width="15.33203125" style="116" customWidth="1"/>
    <col min="3086" max="3086" width="8.88671875" style="116"/>
    <col min="3087" max="3087" width="22.88671875" style="116" customWidth="1"/>
    <col min="3088" max="3088" width="14.33203125" style="116" customWidth="1"/>
    <col min="3089" max="3089" width="14.109375" style="116" customWidth="1"/>
    <col min="3090" max="3090" width="7.44140625" style="116" customWidth="1"/>
    <col min="3091" max="3092" width="8.88671875" style="116"/>
    <col min="3093" max="3093" width="19.33203125" style="116" customWidth="1"/>
    <col min="3094" max="3094" width="16.33203125" style="116" customWidth="1"/>
    <col min="3095" max="3095" width="19.5546875" style="116" customWidth="1"/>
    <col min="3096" max="3096" width="21.109375" style="116" customWidth="1"/>
    <col min="3097" max="3097" width="25" style="116" customWidth="1"/>
    <col min="3098" max="3098" width="20.88671875" style="116" customWidth="1"/>
    <col min="3099" max="3099" width="16.88671875" style="116" customWidth="1"/>
    <col min="3100" max="3100" width="20.88671875" style="116" customWidth="1"/>
    <col min="3101" max="3101" width="20.5546875" style="116" customWidth="1"/>
    <col min="3102" max="3102" width="13.6640625" style="116" customWidth="1"/>
    <col min="3103" max="3103" width="10.6640625" style="116" customWidth="1"/>
    <col min="3104" max="3104" width="19" style="116" customWidth="1"/>
    <col min="3105" max="3105" width="9.109375" style="116" bestFit="1" customWidth="1"/>
    <col min="3106" max="3106" width="15" style="116" customWidth="1"/>
    <col min="3107" max="3107" width="21.5546875" style="116" customWidth="1"/>
    <col min="3108" max="3109" width="8.88671875" style="116"/>
    <col min="3110" max="3110" width="28.109375" style="116" bestFit="1" customWidth="1"/>
    <col min="3111" max="3111" width="8.88671875" style="116"/>
    <col min="3112" max="3112" width="15.6640625" style="116" customWidth="1"/>
    <col min="3113" max="3113" width="19.33203125" style="116" customWidth="1"/>
    <col min="3114" max="3114" width="16.33203125" style="116" customWidth="1"/>
    <col min="3115" max="3115" width="10.44140625" style="116" customWidth="1"/>
    <col min="3116" max="3116" width="13.6640625" style="116" customWidth="1"/>
    <col min="3117" max="3117" width="19.33203125" style="116" customWidth="1"/>
    <col min="3118" max="3118" width="14.6640625" style="116" customWidth="1"/>
    <col min="3119" max="3328" width="8.88671875" style="116"/>
    <col min="3329" max="3329" width="8.6640625" style="116" customWidth="1"/>
    <col min="3330" max="3330" width="21.6640625" style="116" customWidth="1"/>
    <col min="3331" max="3331" width="19.33203125" style="116" customWidth="1"/>
    <col min="3332" max="3332" width="20.88671875" style="116" customWidth="1"/>
    <col min="3333" max="3333" width="18" style="116" customWidth="1"/>
    <col min="3334" max="3334" width="13.33203125" style="116" customWidth="1"/>
    <col min="3335" max="3335" width="15" style="116" customWidth="1"/>
    <col min="3336" max="3336" width="11.88671875" style="116" customWidth="1"/>
    <col min="3337" max="3337" width="22.6640625" style="116" customWidth="1"/>
    <col min="3338" max="3338" width="8.88671875" style="116"/>
    <col min="3339" max="3339" width="20.6640625" style="116" customWidth="1"/>
    <col min="3340" max="3340" width="14.6640625" style="116" customWidth="1"/>
    <col min="3341" max="3341" width="15.33203125" style="116" customWidth="1"/>
    <col min="3342" max="3342" width="8.88671875" style="116"/>
    <col min="3343" max="3343" width="22.88671875" style="116" customWidth="1"/>
    <col min="3344" max="3344" width="14.33203125" style="116" customWidth="1"/>
    <col min="3345" max="3345" width="14.109375" style="116" customWidth="1"/>
    <col min="3346" max="3346" width="7.44140625" style="116" customWidth="1"/>
    <col min="3347" max="3348" width="8.88671875" style="116"/>
    <col min="3349" max="3349" width="19.33203125" style="116" customWidth="1"/>
    <col min="3350" max="3350" width="16.33203125" style="116" customWidth="1"/>
    <col min="3351" max="3351" width="19.5546875" style="116" customWidth="1"/>
    <col min="3352" max="3352" width="21.109375" style="116" customWidth="1"/>
    <col min="3353" max="3353" width="25" style="116" customWidth="1"/>
    <col min="3354" max="3354" width="20.88671875" style="116" customWidth="1"/>
    <col min="3355" max="3355" width="16.88671875" style="116" customWidth="1"/>
    <col min="3356" max="3356" width="20.88671875" style="116" customWidth="1"/>
    <col min="3357" max="3357" width="20.5546875" style="116" customWidth="1"/>
    <col min="3358" max="3358" width="13.6640625" style="116" customWidth="1"/>
    <col min="3359" max="3359" width="10.6640625" style="116" customWidth="1"/>
    <col min="3360" max="3360" width="19" style="116" customWidth="1"/>
    <col min="3361" max="3361" width="9.109375" style="116" bestFit="1" customWidth="1"/>
    <col min="3362" max="3362" width="15" style="116" customWidth="1"/>
    <col min="3363" max="3363" width="21.5546875" style="116" customWidth="1"/>
    <col min="3364" max="3365" width="8.88671875" style="116"/>
    <col min="3366" max="3366" width="28.109375" style="116" bestFit="1" customWidth="1"/>
    <col min="3367" max="3367" width="8.88671875" style="116"/>
    <col min="3368" max="3368" width="15.6640625" style="116" customWidth="1"/>
    <col min="3369" max="3369" width="19.33203125" style="116" customWidth="1"/>
    <col min="3370" max="3370" width="16.33203125" style="116" customWidth="1"/>
    <col min="3371" max="3371" width="10.44140625" style="116" customWidth="1"/>
    <col min="3372" max="3372" width="13.6640625" style="116" customWidth="1"/>
    <col min="3373" max="3373" width="19.33203125" style="116" customWidth="1"/>
    <col min="3374" max="3374" width="14.6640625" style="116" customWidth="1"/>
    <col min="3375" max="3584" width="8.88671875" style="116"/>
    <col min="3585" max="3585" width="8.6640625" style="116" customWidth="1"/>
    <col min="3586" max="3586" width="21.6640625" style="116" customWidth="1"/>
    <col min="3587" max="3587" width="19.33203125" style="116" customWidth="1"/>
    <col min="3588" max="3588" width="20.88671875" style="116" customWidth="1"/>
    <col min="3589" max="3589" width="18" style="116" customWidth="1"/>
    <col min="3590" max="3590" width="13.33203125" style="116" customWidth="1"/>
    <col min="3591" max="3591" width="15" style="116" customWidth="1"/>
    <col min="3592" max="3592" width="11.88671875" style="116" customWidth="1"/>
    <col min="3593" max="3593" width="22.6640625" style="116" customWidth="1"/>
    <col min="3594" max="3594" width="8.88671875" style="116"/>
    <col min="3595" max="3595" width="20.6640625" style="116" customWidth="1"/>
    <col min="3596" max="3596" width="14.6640625" style="116" customWidth="1"/>
    <col min="3597" max="3597" width="15.33203125" style="116" customWidth="1"/>
    <col min="3598" max="3598" width="8.88671875" style="116"/>
    <col min="3599" max="3599" width="22.88671875" style="116" customWidth="1"/>
    <col min="3600" max="3600" width="14.33203125" style="116" customWidth="1"/>
    <col min="3601" max="3601" width="14.109375" style="116" customWidth="1"/>
    <col min="3602" max="3602" width="7.44140625" style="116" customWidth="1"/>
    <col min="3603" max="3604" width="8.88671875" style="116"/>
    <col min="3605" max="3605" width="19.33203125" style="116" customWidth="1"/>
    <col min="3606" max="3606" width="16.33203125" style="116" customWidth="1"/>
    <col min="3607" max="3607" width="19.5546875" style="116" customWidth="1"/>
    <col min="3608" max="3608" width="21.109375" style="116" customWidth="1"/>
    <col min="3609" max="3609" width="25" style="116" customWidth="1"/>
    <col min="3610" max="3610" width="20.88671875" style="116" customWidth="1"/>
    <col min="3611" max="3611" width="16.88671875" style="116" customWidth="1"/>
    <col min="3612" max="3612" width="20.88671875" style="116" customWidth="1"/>
    <col min="3613" max="3613" width="20.5546875" style="116" customWidth="1"/>
    <col min="3614" max="3614" width="13.6640625" style="116" customWidth="1"/>
    <col min="3615" max="3615" width="10.6640625" style="116" customWidth="1"/>
    <col min="3616" max="3616" width="19" style="116" customWidth="1"/>
    <col min="3617" max="3617" width="9.109375" style="116" bestFit="1" customWidth="1"/>
    <col min="3618" max="3618" width="15" style="116" customWidth="1"/>
    <col min="3619" max="3619" width="21.5546875" style="116" customWidth="1"/>
    <col min="3620" max="3621" width="8.88671875" style="116"/>
    <col min="3622" max="3622" width="28.109375" style="116" bestFit="1" customWidth="1"/>
    <col min="3623" max="3623" width="8.88671875" style="116"/>
    <col min="3624" max="3624" width="15.6640625" style="116" customWidth="1"/>
    <col min="3625" max="3625" width="19.33203125" style="116" customWidth="1"/>
    <col min="3626" max="3626" width="16.33203125" style="116" customWidth="1"/>
    <col min="3627" max="3627" width="10.44140625" style="116" customWidth="1"/>
    <col min="3628" max="3628" width="13.6640625" style="116" customWidth="1"/>
    <col min="3629" max="3629" width="19.33203125" style="116" customWidth="1"/>
    <col min="3630" max="3630" width="14.6640625" style="116" customWidth="1"/>
    <col min="3631" max="3840" width="8.88671875" style="116"/>
    <col min="3841" max="3841" width="8.6640625" style="116" customWidth="1"/>
    <col min="3842" max="3842" width="21.6640625" style="116" customWidth="1"/>
    <col min="3843" max="3843" width="19.33203125" style="116" customWidth="1"/>
    <col min="3844" max="3844" width="20.88671875" style="116" customWidth="1"/>
    <col min="3845" max="3845" width="18" style="116" customWidth="1"/>
    <col min="3846" max="3846" width="13.33203125" style="116" customWidth="1"/>
    <col min="3847" max="3847" width="15" style="116" customWidth="1"/>
    <col min="3848" max="3848" width="11.88671875" style="116" customWidth="1"/>
    <col min="3849" max="3849" width="22.6640625" style="116" customWidth="1"/>
    <col min="3850" max="3850" width="8.88671875" style="116"/>
    <col min="3851" max="3851" width="20.6640625" style="116" customWidth="1"/>
    <col min="3852" max="3852" width="14.6640625" style="116" customWidth="1"/>
    <col min="3853" max="3853" width="15.33203125" style="116" customWidth="1"/>
    <col min="3854" max="3854" width="8.88671875" style="116"/>
    <col min="3855" max="3855" width="22.88671875" style="116" customWidth="1"/>
    <col min="3856" max="3856" width="14.33203125" style="116" customWidth="1"/>
    <col min="3857" max="3857" width="14.109375" style="116" customWidth="1"/>
    <col min="3858" max="3858" width="7.44140625" style="116" customWidth="1"/>
    <col min="3859" max="3860" width="8.88671875" style="116"/>
    <col min="3861" max="3861" width="19.33203125" style="116" customWidth="1"/>
    <col min="3862" max="3862" width="16.33203125" style="116" customWidth="1"/>
    <col min="3863" max="3863" width="19.5546875" style="116" customWidth="1"/>
    <col min="3864" max="3864" width="21.109375" style="116" customWidth="1"/>
    <col min="3865" max="3865" width="25" style="116" customWidth="1"/>
    <col min="3866" max="3866" width="20.88671875" style="116" customWidth="1"/>
    <col min="3867" max="3867" width="16.88671875" style="116" customWidth="1"/>
    <col min="3868" max="3868" width="20.88671875" style="116" customWidth="1"/>
    <col min="3869" max="3869" width="20.5546875" style="116" customWidth="1"/>
    <col min="3870" max="3870" width="13.6640625" style="116" customWidth="1"/>
    <col min="3871" max="3871" width="10.6640625" style="116" customWidth="1"/>
    <col min="3872" max="3872" width="19" style="116" customWidth="1"/>
    <col min="3873" max="3873" width="9.109375" style="116" bestFit="1" customWidth="1"/>
    <col min="3874" max="3874" width="15" style="116" customWidth="1"/>
    <col min="3875" max="3875" width="21.5546875" style="116" customWidth="1"/>
    <col min="3876" max="3877" width="8.88671875" style="116"/>
    <col min="3878" max="3878" width="28.109375" style="116" bestFit="1" customWidth="1"/>
    <col min="3879" max="3879" width="8.88671875" style="116"/>
    <col min="3880" max="3880" width="15.6640625" style="116" customWidth="1"/>
    <col min="3881" max="3881" width="19.33203125" style="116" customWidth="1"/>
    <col min="3882" max="3882" width="16.33203125" style="116" customWidth="1"/>
    <col min="3883" max="3883" width="10.44140625" style="116" customWidth="1"/>
    <col min="3884" max="3884" width="13.6640625" style="116" customWidth="1"/>
    <col min="3885" max="3885" width="19.33203125" style="116" customWidth="1"/>
    <col min="3886" max="3886" width="14.6640625" style="116" customWidth="1"/>
    <col min="3887" max="4096" width="8.88671875" style="116"/>
    <col min="4097" max="4097" width="8.6640625" style="116" customWidth="1"/>
    <col min="4098" max="4098" width="21.6640625" style="116" customWidth="1"/>
    <col min="4099" max="4099" width="19.33203125" style="116" customWidth="1"/>
    <col min="4100" max="4100" width="20.88671875" style="116" customWidth="1"/>
    <col min="4101" max="4101" width="18" style="116" customWidth="1"/>
    <col min="4102" max="4102" width="13.33203125" style="116" customWidth="1"/>
    <col min="4103" max="4103" width="15" style="116" customWidth="1"/>
    <col min="4104" max="4104" width="11.88671875" style="116" customWidth="1"/>
    <col min="4105" max="4105" width="22.6640625" style="116" customWidth="1"/>
    <col min="4106" max="4106" width="8.88671875" style="116"/>
    <col min="4107" max="4107" width="20.6640625" style="116" customWidth="1"/>
    <col min="4108" max="4108" width="14.6640625" style="116" customWidth="1"/>
    <col min="4109" max="4109" width="15.33203125" style="116" customWidth="1"/>
    <col min="4110" max="4110" width="8.88671875" style="116"/>
    <col min="4111" max="4111" width="22.88671875" style="116" customWidth="1"/>
    <col min="4112" max="4112" width="14.33203125" style="116" customWidth="1"/>
    <col min="4113" max="4113" width="14.109375" style="116" customWidth="1"/>
    <col min="4114" max="4114" width="7.44140625" style="116" customWidth="1"/>
    <col min="4115" max="4116" width="8.88671875" style="116"/>
    <col min="4117" max="4117" width="19.33203125" style="116" customWidth="1"/>
    <col min="4118" max="4118" width="16.33203125" style="116" customWidth="1"/>
    <col min="4119" max="4119" width="19.5546875" style="116" customWidth="1"/>
    <col min="4120" max="4120" width="21.109375" style="116" customWidth="1"/>
    <col min="4121" max="4121" width="25" style="116" customWidth="1"/>
    <col min="4122" max="4122" width="20.88671875" style="116" customWidth="1"/>
    <col min="4123" max="4123" width="16.88671875" style="116" customWidth="1"/>
    <col min="4124" max="4124" width="20.88671875" style="116" customWidth="1"/>
    <col min="4125" max="4125" width="20.5546875" style="116" customWidth="1"/>
    <col min="4126" max="4126" width="13.6640625" style="116" customWidth="1"/>
    <col min="4127" max="4127" width="10.6640625" style="116" customWidth="1"/>
    <col min="4128" max="4128" width="19" style="116" customWidth="1"/>
    <col min="4129" max="4129" width="9.109375" style="116" bestFit="1" customWidth="1"/>
    <col min="4130" max="4130" width="15" style="116" customWidth="1"/>
    <col min="4131" max="4131" width="21.5546875" style="116" customWidth="1"/>
    <col min="4132" max="4133" width="8.88671875" style="116"/>
    <col min="4134" max="4134" width="28.109375" style="116" bestFit="1" customWidth="1"/>
    <col min="4135" max="4135" width="8.88671875" style="116"/>
    <col min="4136" max="4136" width="15.6640625" style="116" customWidth="1"/>
    <col min="4137" max="4137" width="19.33203125" style="116" customWidth="1"/>
    <col min="4138" max="4138" width="16.33203125" style="116" customWidth="1"/>
    <col min="4139" max="4139" width="10.44140625" style="116" customWidth="1"/>
    <col min="4140" max="4140" width="13.6640625" style="116" customWidth="1"/>
    <col min="4141" max="4141" width="19.33203125" style="116" customWidth="1"/>
    <col min="4142" max="4142" width="14.6640625" style="116" customWidth="1"/>
    <col min="4143" max="4352" width="8.88671875" style="116"/>
    <col min="4353" max="4353" width="8.6640625" style="116" customWidth="1"/>
    <col min="4354" max="4354" width="21.6640625" style="116" customWidth="1"/>
    <col min="4355" max="4355" width="19.33203125" style="116" customWidth="1"/>
    <col min="4356" max="4356" width="20.88671875" style="116" customWidth="1"/>
    <col min="4357" max="4357" width="18" style="116" customWidth="1"/>
    <col min="4358" max="4358" width="13.33203125" style="116" customWidth="1"/>
    <col min="4359" max="4359" width="15" style="116" customWidth="1"/>
    <col min="4360" max="4360" width="11.88671875" style="116" customWidth="1"/>
    <col min="4361" max="4361" width="22.6640625" style="116" customWidth="1"/>
    <col min="4362" max="4362" width="8.88671875" style="116"/>
    <col min="4363" max="4363" width="20.6640625" style="116" customWidth="1"/>
    <col min="4364" max="4364" width="14.6640625" style="116" customWidth="1"/>
    <col min="4365" max="4365" width="15.33203125" style="116" customWidth="1"/>
    <col min="4366" max="4366" width="8.88671875" style="116"/>
    <col min="4367" max="4367" width="22.88671875" style="116" customWidth="1"/>
    <col min="4368" max="4368" width="14.33203125" style="116" customWidth="1"/>
    <col min="4369" max="4369" width="14.109375" style="116" customWidth="1"/>
    <col min="4370" max="4370" width="7.44140625" style="116" customWidth="1"/>
    <col min="4371" max="4372" width="8.88671875" style="116"/>
    <col min="4373" max="4373" width="19.33203125" style="116" customWidth="1"/>
    <col min="4374" max="4374" width="16.33203125" style="116" customWidth="1"/>
    <col min="4375" max="4375" width="19.5546875" style="116" customWidth="1"/>
    <col min="4376" max="4376" width="21.109375" style="116" customWidth="1"/>
    <col min="4377" max="4377" width="25" style="116" customWidth="1"/>
    <col min="4378" max="4378" width="20.88671875" style="116" customWidth="1"/>
    <col min="4379" max="4379" width="16.88671875" style="116" customWidth="1"/>
    <col min="4380" max="4380" width="20.88671875" style="116" customWidth="1"/>
    <col min="4381" max="4381" width="20.5546875" style="116" customWidth="1"/>
    <col min="4382" max="4382" width="13.6640625" style="116" customWidth="1"/>
    <col min="4383" max="4383" width="10.6640625" style="116" customWidth="1"/>
    <col min="4384" max="4384" width="19" style="116" customWidth="1"/>
    <col min="4385" max="4385" width="9.109375" style="116" bestFit="1" customWidth="1"/>
    <col min="4386" max="4386" width="15" style="116" customWidth="1"/>
    <col min="4387" max="4387" width="21.5546875" style="116" customWidth="1"/>
    <col min="4388" max="4389" width="8.88671875" style="116"/>
    <col min="4390" max="4390" width="28.109375" style="116" bestFit="1" customWidth="1"/>
    <col min="4391" max="4391" width="8.88671875" style="116"/>
    <col min="4392" max="4392" width="15.6640625" style="116" customWidth="1"/>
    <col min="4393" max="4393" width="19.33203125" style="116" customWidth="1"/>
    <col min="4394" max="4394" width="16.33203125" style="116" customWidth="1"/>
    <col min="4395" max="4395" width="10.44140625" style="116" customWidth="1"/>
    <col min="4396" max="4396" width="13.6640625" style="116" customWidth="1"/>
    <col min="4397" max="4397" width="19.33203125" style="116" customWidth="1"/>
    <col min="4398" max="4398" width="14.6640625" style="116" customWidth="1"/>
    <col min="4399" max="4608" width="8.88671875" style="116"/>
    <col min="4609" max="4609" width="8.6640625" style="116" customWidth="1"/>
    <col min="4610" max="4610" width="21.6640625" style="116" customWidth="1"/>
    <col min="4611" max="4611" width="19.33203125" style="116" customWidth="1"/>
    <col min="4612" max="4612" width="20.88671875" style="116" customWidth="1"/>
    <col min="4613" max="4613" width="18" style="116" customWidth="1"/>
    <col min="4614" max="4614" width="13.33203125" style="116" customWidth="1"/>
    <col min="4615" max="4615" width="15" style="116" customWidth="1"/>
    <col min="4616" max="4616" width="11.88671875" style="116" customWidth="1"/>
    <col min="4617" max="4617" width="22.6640625" style="116" customWidth="1"/>
    <col min="4618" max="4618" width="8.88671875" style="116"/>
    <col min="4619" max="4619" width="20.6640625" style="116" customWidth="1"/>
    <col min="4620" max="4620" width="14.6640625" style="116" customWidth="1"/>
    <col min="4621" max="4621" width="15.33203125" style="116" customWidth="1"/>
    <col min="4622" max="4622" width="8.88671875" style="116"/>
    <col min="4623" max="4623" width="22.88671875" style="116" customWidth="1"/>
    <col min="4624" max="4624" width="14.33203125" style="116" customWidth="1"/>
    <col min="4625" max="4625" width="14.109375" style="116" customWidth="1"/>
    <col min="4626" max="4626" width="7.44140625" style="116" customWidth="1"/>
    <col min="4627" max="4628" width="8.88671875" style="116"/>
    <col min="4629" max="4629" width="19.33203125" style="116" customWidth="1"/>
    <col min="4630" max="4630" width="16.33203125" style="116" customWidth="1"/>
    <col min="4631" max="4631" width="19.5546875" style="116" customWidth="1"/>
    <col min="4632" max="4632" width="21.109375" style="116" customWidth="1"/>
    <col min="4633" max="4633" width="25" style="116" customWidth="1"/>
    <col min="4634" max="4634" width="20.88671875" style="116" customWidth="1"/>
    <col min="4635" max="4635" width="16.88671875" style="116" customWidth="1"/>
    <col min="4636" max="4636" width="20.88671875" style="116" customWidth="1"/>
    <col min="4637" max="4637" width="20.5546875" style="116" customWidth="1"/>
    <col min="4638" max="4638" width="13.6640625" style="116" customWidth="1"/>
    <col min="4639" max="4639" width="10.6640625" style="116" customWidth="1"/>
    <col min="4640" max="4640" width="19" style="116" customWidth="1"/>
    <col min="4641" max="4641" width="9.109375" style="116" bestFit="1" customWidth="1"/>
    <col min="4642" max="4642" width="15" style="116" customWidth="1"/>
    <col min="4643" max="4643" width="21.5546875" style="116" customWidth="1"/>
    <col min="4644" max="4645" width="8.88671875" style="116"/>
    <col min="4646" max="4646" width="28.109375" style="116" bestFit="1" customWidth="1"/>
    <col min="4647" max="4647" width="8.88671875" style="116"/>
    <col min="4648" max="4648" width="15.6640625" style="116" customWidth="1"/>
    <col min="4649" max="4649" width="19.33203125" style="116" customWidth="1"/>
    <col min="4650" max="4650" width="16.33203125" style="116" customWidth="1"/>
    <col min="4651" max="4651" width="10.44140625" style="116" customWidth="1"/>
    <col min="4652" max="4652" width="13.6640625" style="116" customWidth="1"/>
    <col min="4653" max="4653" width="19.33203125" style="116" customWidth="1"/>
    <col min="4654" max="4654" width="14.6640625" style="116" customWidth="1"/>
    <col min="4655" max="4864" width="8.88671875" style="116"/>
    <col min="4865" max="4865" width="8.6640625" style="116" customWidth="1"/>
    <col min="4866" max="4866" width="21.6640625" style="116" customWidth="1"/>
    <col min="4867" max="4867" width="19.33203125" style="116" customWidth="1"/>
    <col min="4868" max="4868" width="20.88671875" style="116" customWidth="1"/>
    <col min="4869" max="4869" width="18" style="116" customWidth="1"/>
    <col min="4870" max="4870" width="13.33203125" style="116" customWidth="1"/>
    <col min="4871" max="4871" width="15" style="116" customWidth="1"/>
    <col min="4872" max="4872" width="11.88671875" style="116" customWidth="1"/>
    <col min="4873" max="4873" width="22.6640625" style="116" customWidth="1"/>
    <col min="4874" max="4874" width="8.88671875" style="116"/>
    <col min="4875" max="4875" width="20.6640625" style="116" customWidth="1"/>
    <col min="4876" max="4876" width="14.6640625" style="116" customWidth="1"/>
    <col min="4877" max="4877" width="15.33203125" style="116" customWidth="1"/>
    <col min="4878" max="4878" width="8.88671875" style="116"/>
    <col min="4879" max="4879" width="22.88671875" style="116" customWidth="1"/>
    <col min="4880" max="4880" width="14.33203125" style="116" customWidth="1"/>
    <col min="4881" max="4881" width="14.109375" style="116" customWidth="1"/>
    <col min="4882" max="4882" width="7.44140625" style="116" customWidth="1"/>
    <col min="4883" max="4884" width="8.88671875" style="116"/>
    <col min="4885" max="4885" width="19.33203125" style="116" customWidth="1"/>
    <col min="4886" max="4886" width="16.33203125" style="116" customWidth="1"/>
    <col min="4887" max="4887" width="19.5546875" style="116" customWidth="1"/>
    <col min="4888" max="4888" width="21.109375" style="116" customWidth="1"/>
    <col min="4889" max="4889" width="25" style="116" customWidth="1"/>
    <col min="4890" max="4890" width="20.88671875" style="116" customWidth="1"/>
    <col min="4891" max="4891" width="16.88671875" style="116" customWidth="1"/>
    <col min="4892" max="4892" width="20.88671875" style="116" customWidth="1"/>
    <col min="4893" max="4893" width="20.5546875" style="116" customWidth="1"/>
    <col min="4894" max="4894" width="13.6640625" style="116" customWidth="1"/>
    <col min="4895" max="4895" width="10.6640625" style="116" customWidth="1"/>
    <col min="4896" max="4896" width="19" style="116" customWidth="1"/>
    <col min="4897" max="4897" width="9.109375" style="116" bestFit="1" customWidth="1"/>
    <col min="4898" max="4898" width="15" style="116" customWidth="1"/>
    <col min="4899" max="4899" width="21.5546875" style="116" customWidth="1"/>
    <col min="4900" max="4901" width="8.88671875" style="116"/>
    <col min="4902" max="4902" width="28.109375" style="116" bestFit="1" customWidth="1"/>
    <col min="4903" max="4903" width="8.88671875" style="116"/>
    <col min="4904" max="4904" width="15.6640625" style="116" customWidth="1"/>
    <col min="4905" max="4905" width="19.33203125" style="116" customWidth="1"/>
    <col min="4906" max="4906" width="16.33203125" style="116" customWidth="1"/>
    <col min="4907" max="4907" width="10.44140625" style="116" customWidth="1"/>
    <col min="4908" max="4908" width="13.6640625" style="116" customWidth="1"/>
    <col min="4909" max="4909" width="19.33203125" style="116" customWidth="1"/>
    <col min="4910" max="4910" width="14.6640625" style="116" customWidth="1"/>
    <col min="4911" max="5120" width="8.88671875" style="116"/>
    <col min="5121" max="5121" width="8.6640625" style="116" customWidth="1"/>
    <col min="5122" max="5122" width="21.6640625" style="116" customWidth="1"/>
    <col min="5123" max="5123" width="19.33203125" style="116" customWidth="1"/>
    <col min="5124" max="5124" width="20.88671875" style="116" customWidth="1"/>
    <col min="5125" max="5125" width="18" style="116" customWidth="1"/>
    <col min="5126" max="5126" width="13.33203125" style="116" customWidth="1"/>
    <col min="5127" max="5127" width="15" style="116" customWidth="1"/>
    <col min="5128" max="5128" width="11.88671875" style="116" customWidth="1"/>
    <col min="5129" max="5129" width="22.6640625" style="116" customWidth="1"/>
    <col min="5130" max="5130" width="8.88671875" style="116"/>
    <col min="5131" max="5131" width="20.6640625" style="116" customWidth="1"/>
    <col min="5132" max="5132" width="14.6640625" style="116" customWidth="1"/>
    <col min="5133" max="5133" width="15.33203125" style="116" customWidth="1"/>
    <col min="5134" max="5134" width="8.88671875" style="116"/>
    <col min="5135" max="5135" width="22.88671875" style="116" customWidth="1"/>
    <col min="5136" max="5136" width="14.33203125" style="116" customWidth="1"/>
    <col min="5137" max="5137" width="14.109375" style="116" customWidth="1"/>
    <col min="5138" max="5138" width="7.44140625" style="116" customWidth="1"/>
    <col min="5139" max="5140" width="8.88671875" style="116"/>
    <col min="5141" max="5141" width="19.33203125" style="116" customWidth="1"/>
    <col min="5142" max="5142" width="16.33203125" style="116" customWidth="1"/>
    <col min="5143" max="5143" width="19.5546875" style="116" customWidth="1"/>
    <col min="5144" max="5144" width="21.109375" style="116" customWidth="1"/>
    <col min="5145" max="5145" width="25" style="116" customWidth="1"/>
    <col min="5146" max="5146" width="20.88671875" style="116" customWidth="1"/>
    <col min="5147" max="5147" width="16.88671875" style="116" customWidth="1"/>
    <col min="5148" max="5148" width="20.88671875" style="116" customWidth="1"/>
    <col min="5149" max="5149" width="20.5546875" style="116" customWidth="1"/>
    <col min="5150" max="5150" width="13.6640625" style="116" customWidth="1"/>
    <col min="5151" max="5151" width="10.6640625" style="116" customWidth="1"/>
    <col min="5152" max="5152" width="19" style="116" customWidth="1"/>
    <col min="5153" max="5153" width="9.109375" style="116" bestFit="1" customWidth="1"/>
    <col min="5154" max="5154" width="15" style="116" customWidth="1"/>
    <col min="5155" max="5155" width="21.5546875" style="116" customWidth="1"/>
    <col min="5156" max="5157" width="8.88671875" style="116"/>
    <col min="5158" max="5158" width="28.109375" style="116" bestFit="1" customWidth="1"/>
    <col min="5159" max="5159" width="8.88671875" style="116"/>
    <col min="5160" max="5160" width="15.6640625" style="116" customWidth="1"/>
    <col min="5161" max="5161" width="19.33203125" style="116" customWidth="1"/>
    <col min="5162" max="5162" width="16.33203125" style="116" customWidth="1"/>
    <col min="5163" max="5163" width="10.44140625" style="116" customWidth="1"/>
    <col min="5164" max="5164" width="13.6640625" style="116" customWidth="1"/>
    <col min="5165" max="5165" width="19.33203125" style="116" customWidth="1"/>
    <col min="5166" max="5166" width="14.6640625" style="116" customWidth="1"/>
    <col min="5167" max="5376" width="8.88671875" style="116"/>
    <col min="5377" max="5377" width="8.6640625" style="116" customWidth="1"/>
    <col min="5378" max="5378" width="21.6640625" style="116" customWidth="1"/>
    <col min="5379" max="5379" width="19.33203125" style="116" customWidth="1"/>
    <col min="5380" max="5380" width="20.88671875" style="116" customWidth="1"/>
    <col min="5381" max="5381" width="18" style="116" customWidth="1"/>
    <col min="5382" max="5382" width="13.33203125" style="116" customWidth="1"/>
    <col min="5383" max="5383" width="15" style="116" customWidth="1"/>
    <col min="5384" max="5384" width="11.88671875" style="116" customWidth="1"/>
    <col min="5385" max="5385" width="22.6640625" style="116" customWidth="1"/>
    <col min="5386" max="5386" width="8.88671875" style="116"/>
    <col min="5387" max="5387" width="20.6640625" style="116" customWidth="1"/>
    <col min="5388" max="5388" width="14.6640625" style="116" customWidth="1"/>
    <col min="5389" max="5389" width="15.33203125" style="116" customWidth="1"/>
    <col min="5390" max="5390" width="8.88671875" style="116"/>
    <col min="5391" max="5391" width="22.88671875" style="116" customWidth="1"/>
    <col min="5392" max="5392" width="14.33203125" style="116" customWidth="1"/>
    <col min="5393" max="5393" width="14.109375" style="116" customWidth="1"/>
    <col min="5394" max="5394" width="7.44140625" style="116" customWidth="1"/>
    <col min="5395" max="5396" width="8.88671875" style="116"/>
    <col min="5397" max="5397" width="19.33203125" style="116" customWidth="1"/>
    <col min="5398" max="5398" width="16.33203125" style="116" customWidth="1"/>
    <col min="5399" max="5399" width="19.5546875" style="116" customWidth="1"/>
    <col min="5400" max="5400" width="21.109375" style="116" customWidth="1"/>
    <col min="5401" max="5401" width="25" style="116" customWidth="1"/>
    <col min="5402" max="5402" width="20.88671875" style="116" customWidth="1"/>
    <col min="5403" max="5403" width="16.88671875" style="116" customWidth="1"/>
    <col min="5404" max="5404" width="20.88671875" style="116" customWidth="1"/>
    <col min="5405" max="5405" width="20.5546875" style="116" customWidth="1"/>
    <col min="5406" max="5406" width="13.6640625" style="116" customWidth="1"/>
    <col min="5407" max="5407" width="10.6640625" style="116" customWidth="1"/>
    <col min="5408" max="5408" width="19" style="116" customWidth="1"/>
    <col min="5409" max="5409" width="9.109375" style="116" bestFit="1" customWidth="1"/>
    <col min="5410" max="5410" width="15" style="116" customWidth="1"/>
    <col min="5411" max="5411" width="21.5546875" style="116" customWidth="1"/>
    <col min="5412" max="5413" width="8.88671875" style="116"/>
    <col min="5414" max="5414" width="28.109375" style="116" bestFit="1" customWidth="1"/>
    <col min="5415" max="5415" width="8.88671875" style="116"/>
    <col min="5416" max="5416" width="15.6640625" style="116" customWidth="1"/>
    <col min="5417" max="5417" width="19.33203125" style="116" customWidth="1"/>
    <col min="5418" max="5418" width="16.33203125" style="116" customWidth="1"/>
    <col min="5419" max="5419" width="10.44140625" style="116" customWidth="1"/>
    <col min="5420" max="5420" width="13.6640625" style="116" customWidth="1"/>
    <col min="5421" max="5421" width="19.33203125" style="116" customWidth="1"/>
    <col min="5422" max="5422" width="14.6640625" style="116" customWidth="1"/>
    <col min="5423" max="5632" width="8.88671875" style="116"/>
    <col min="5633" max="5633" width="8.6640625" style="116" customWidth="1"/>
    <col min="5634" max="5634" width="21.6640625" style="116" customWidth="1"/>
    <col min="5635" max="5635" width="19.33203125" style="116" customWidth="1"/>
    <col min="5636" max="5636" width="20.88671875" style="116" customWidth="1"/>
    <col min="5637" max="5637" width="18" style="116" customWidth="1"/>
    <col min="5638" max="5638" width="13.33203125" style="116" customWidth="1"/>
    <col min="5639" max="5639" width="15" style="116" customWidth="1"/>
    <col min="5640" max="5640" width="11.88671875" style="116" customWidth="1"/>
    <col min="5641" max="5641" width="22.6640625" style="116" customWidth="1"/>
    <col min="5642" max="5642" width="8.88671875" style="116"/>
    <col min="5643" max="5643" width="20.6640625" style="116" customWidth="1"/>
    <col min="5644" max="5644" width="14.6640625" style="116" customWidth="1"/>
    <col min="5645" max="5645" width="15.33203125" style="116" customWidth="1"/>
    <col min="5646" max="5646" width="8.88671875" style="116"/>
    <col min="5647" max="5647" width="22.88671875" style="116" customWidth="1"/>
    <col min="5648" max="5648" width="14.33203125" style="116" customWidth="1"/>
    <col min="5649" max="5649" width="14.109375" style="116" customWidth="1"/>
    <col min="5650" max="5650" width="7.44140625" style="116" customWidth="1"/>
    <col min="5651" max="5652" width="8.88671875" style="116"/>
    <col min="5653" max="5653" width="19.33203125" style="116" customWidth="1"/>
    <col min="5654" max="5654" width="16.33203125" style="116" customWidth="1"/>
    <col min="5655" max="5655" width="19.5546875" style="116" customWidth="1"/>
    <col min="5656" max="5656" width="21.109375" style="116" customWidth="1"/>
    <col min="5657" max="5657" width="25" style="116" customWidth="1"/>
    <col min="5658" max="5658" width="20.88671875" style="116" customWidth="1"/>
    <col min="5659" max="5659" width="16.88671875" style="116" customWidth="1"/>
    <col min="5660" max="5660" width="20.88671875" style="116" customWidth="1"/>
    <col min="5661" max="5661" width="20.5546875" style="116" customWidth="1"/>
    <col min="5662" max="5662" width="13.6640625" style="116" customWidth="1"/>
    <col min="5663" max="5663" width="10.6640625" style="116" customWidth="1"/>
    <col min="5664" max="5664" width="19" style="116" customWidth="1"/>
    <col min="5665" max="5665" width="9.109375" style="116" bestFit="1" customWidth="1"/>
    <col min="5666" max="5666" width="15" style="116" customWidth="1"/>
    <col min="5667" max="5667" width="21.5546875" style="116" customWidth="1"/>
    <col min="5668" max="5669" width="8.88671875" style="116"/>
    <col min="5670" max="5670" width="28.109375" style="116" bestFit="1" customWidth="1"/>
    <col min="5671" max="5671" width="8.88671875" style="116"/>
    <col min="5672" max="5672" width="15.6640625" style="116" customWidth="1"/>
    <col min="5673" max="5673" width="19.33203125" style="116" customWidth="1"/>
    <col min="5674" max="5674" width="16.33203125" style="116" customWidth="1"/>
    <col min="5675" max="5675" width="10.44140625" style="116" customWidth="1"/>
    <col min="5676" max="5676" width="13.6640625" style="116" customWidth="1"/>
    <col min="5677" max="5677" width="19.33203125" style="116" customWidth="1"/>
    <col min="5678" max="5678" width="14.6640625" style="116" customWidth="1"/>
    <col min="5679" max="5888" width="8.88671875" style="116"/>
    <col min="5889" max="5889" width="8.6640625" style="116" customWidth="1"/>
    <col min="5890" max="5890" width="21.6640625" style="116" customWidth="1"/>
    <col min="5891" max="5891" width="19.33203125" style="116" customWidth="1"/>
    <col min="5892" max="5892" width="20.88671875" style="116" customWidth="1"/>
    <col min="5893" max="5893" width="18" style="116" customWidth="1"/>
    <col min="5894" max="5894" width="13.33203125" style="116" customWidth="1"/>
    <col min="5895" max="5895" width="15" style="116" customWidth="1"/>
    <col min="5896" max="5896" width="11.88671875" style="116" customWidth="1"/>
    <col min="5897" max="5897" width="22.6640625" style="116" customWidth="1"/>
    <col min="5898" max="5898" width="8.88671875" style="116"/>
    <col min="5899" max="5899" width="20.6640625" style="116" customWidth="1"/>
    <col min="5900" max="5900" width="14.6640625" style="116" customWidth="1"/>
    <col min="5901" max="5901" width="15.33203125" style="116" customWidth="1"/>
    <col min="5902" max="5902" width="8.88671875" style="116"/>
    <col min="5903" max="5903" width="22.88671875" style="116" customWidth="1"/>
    <col min="5904" max="5904" width="14.33203125" style="116" customWidth="1"/>
    <col min="5905" max="5905" width="14.109375" style="116" customWidth="1"/>
    <col min="5906" max="5906" width="7.44140625" style="116" customWidth="1"/>
    <col min="5907" max="5908" width="8.88671875" style="116"/>
    <col min="5909" max="5909" width="19.33203125" style="116" customWidth="1"/>
    <col min="5910" max="5910" width="16.33203125" style="116" customWidth="1"/>
    <col min="5911" max="5911" width="19.5546875" style="116" customWidth="1"/>
    <col min="5912" max="5912" width="21.109375" style="116" customWidth="1"/>
    <col min="5913" max="5913" width="25" style="116" customWidth="1"/>
    <col min="5914" max="5914" width="20.88671875" style="116" customWidth="1"/>
    <col min="5915" max="5915" width="16.88671875" style="116" customWidth="1"/>
    <col min="5916" max="5916" width="20.88671875" style="116" customWidth="1"/>
    <col min="5917" max="5917" width="20.5546875" style="116" customWidth="1"/>
    <col min="5918" max="5918" width="13.6640625" style="116" customWidth="1"/>
    <col min="5919" max="5919" width="10.6640625" style="116" customWidth="1"/>
    <col min="5920" max="5920" width="19" style="116" customWidth="1"/>
    <col min="5921" max="5921" width="9.109375" style="116" bestFit="1" customWidth="1"/>
    <col min="5922" max="5922" width="15" style="116" customWidth="1"/>
    <col min="5923" max="5923" width="21.5546875" style="116" customWidth="1"/>
    <col min="5924" max="5925" width="8.88671875" style="116"/>
    <col min="5926" max="5926" width="28.109375" style="116" bestFit="1" customWidth="1"/>
    <col min="5927" max="5927" width="8.88671875" style="116"/>
    <col min="5928" max="5928" width="15.6640625" style="116" customWidth="1"/>
    <col min="5929" max="5929" width="19.33203125" style="116" customWidth="1"/>
    <col min="5930" max="5930" width="16.33203125" style="116" customWidth="1"/>
    <col min="5931" max="5931" width="10.44140625" style="116" customWidth="1"/>
    <col min="5932" max="5932" width="13.6640625" style="116" customWidth="1"/>
    <col min="5933" max="5933" width="19.33203125" style="116" customWidth="1"/>
    <col min="5934" max="5934" width="14.6640625" style="116" customWidth="1"/>
    <col min="5935" max="6144" width="8.88671875" style="116"/>
    <col min="6145" max="6145" width="8.6640625" style="116" customWidth="1"/>
    <col min="6146" max="6146" width="21.6640625" style="116" customWidth="1"/>
    <col min="6147" max="6147" width="19.33203125" style="116" customWidth="1"/>
    <col min="6148" max="6148" width="20.88671875" style="116" customWidth="1"/>
    <col min="6149" max="6149" width="18" style="116" customWidth="1"/>
    <col min="6150" max="6150" width="13.33203125" style="116" customWidth="1"/>
    <col min="6151" max="6151" width="15" style="116" customWidth="1"/>
    <col min="6152" max="6152" width="11.88671875" style="116" customWidth="1"/>
    <col min="6153" max="6153" width="22.6640625" style="116" customWidth="1"/>
    <col min="6154" max="6154" width="8.88671875" style="116"/>
    <col min="6155" max="6155" width="20.6640625" style="116" customWidth="1"/>
    <col min="6156" max="6156" width="14.6640625" style="116" customWidth="1"/>
    <col min="6157" max="6157" width="15.33203125" style="116" customWidth="1"/>
    <col min="6158" max="6158" width="8.88671875" style="116"/>
    <col min="6159" max="6159" width="22.88671875" style="116" customWidth="1"/>
    <col min="6160" max="6160" width="14.33203125" style="116" customWidth="1"/>
    <col min="6161" max="6161" width="14.109375" style="116" customWidth="1"/>
    <col min="6162" max="6162" width="7.44140625" style="116" customWidth="1"/>
    <col min="6163" max="6164" width="8.88671875" style="116"/>
    <col min="6165" max="6165" width="19.33203125" style="116" customWidth="1"/>
    <col min="6166" max="6166" width="16.33203125" style="116" customWidth="1"/>
    <col min="6167" max="6167" width="19.5546875" style="116" customWidth="1"/>
    <col min="6168" max="6168" width="21.109375" style="116" customWidth="1"/>
    <col min="6169" max="6169" width="25" style="116" customWidth="1"/>
    <col min="6170" max="6170" width="20.88671875" style="116" customWidth="1"/>
    <col min="6171" max="6171" width="16.88671875" style="116" customWidth="1"/>
    <col min="6172" max="6172" width="20.88671875" style="116" customWidth="1"/>
    <col min="6173" max="6173" width="20.5546875" style="116" customWidth="1"/>
    <col min="6174" max="6174" width="13.6640625" style="116" customWidth="1"/>
    <col min="6175" max="6175" width="10.6640625" style="116" customWidth="1"/>
    <col min="6176" max="6176" width="19" style="116" customWidth="1"/>
    <col min="6177" max="6177" width="9.109375" style="116" bestFit="1" customWidth="1"/>
    <col min="6178" max="6178" width="15" style="116" customWidth="1"/>
    <col min="6179" max="6179" width="21.5546875" style="116" customWidth="1"/>
    <col min="6180" max="6181" width="8.88671875" style="116"/>
    <col min="6182" max="6182" width="28.109375" style="116" bestFit="1" customWidth="1"/>
    <col min="6183" max="6183" width="8.88671875" style="116"/>
    <col min="6184" max="6184" width="15.6640625" style="116" customWidth="1"/>
    <col min="6185" max="6185" width="19.33203125" style="116" customWidth="1"/>
    <col min="6186" max="6186" width="16.33203125" style="116" customWidth="1"/>
    <col min="6187" max="6187" width="10.44140625" style="116" customWidth="1"/>
    <col min="6188" max="6188" width="13.6640625" style="116" customWidth="1"/>
    <col min="6189" max="6189" width="19.33203125" style="116" customWidth="1"/>
    <col min="6190" max="6190" width="14.6640625" style="116" customWidth="1"/>
    <col min="6191" max="6400" width="8.88671875" style="116"/>
    <col min="6401" max="6401" width="8.6640625" style="116" customWidth="1"/>
    <col min="6402" max="6402" width="21.6640625" style="116" customWidth="1"/>
    <col min="6403" max="6403" width="19.33203125" style="116" customWidth="1"/>
    <col min="6404" max="6404" width="20.88671875" style="116" customWidth="1"/>
    <col min="6405" max="6405" width="18" style="116" customWidth="1"/>
    <col min="6406" max="6406" width="13.33203125" style="116" customWidth="1"/>
    <col min="6407" max="6407" width="15" style="116" customWidth="1"/>
    <col min="6408" max="6408" width="11.88671875" style="116" customWidth="1"/>
    <col min="6409" max="6409" width="22.6640625" style="116" customWidth="1"/>
    <col min="6410" max="6410" width="8.88671875" style="116"/>
    <col min="6411" max="6411" width="20.6640625" style="116" customWidth="1"/>
    <col min="6412" max="6412" width="14.6640625" style="116" customWidth="1"/>
    <col min="6413" max="6413" width="15.33203125" style="116" customWidth="1"/>
    <col min="6414" max="6414" width="8.88671875" style="116"/>
    <col min="6415" max="6415" width="22.88671875" style="116" customWidth="1"/>
    <col min="6416" max="6416" width="14.33203125" style="116" customWidth="1"/>
    <col min="6417" max="6417" width="14.109375" style="116" customWidth="1"/>
    <col min="6418" max="6418" width="7.44140625" style="116" customWidth="1"/>
    <col min="6419" max="6420" width="8.88671875" style="116"/>
    <col min="6421" max="6421" width="19.33203125" style="116" customWidth="1"/>
    <col min="6422" max="6422" width="16.33203125" style="116" customWidth="1"/>
    <col min="6423" max="6423" width="19.5546875" style="116" customWidth="1"/>
    <col min="6424" max="6424" width="21.109375" style="116" customWidth="1"/>
    <col min="6425" max="6425" width="25" style="116" customWidth="1"/>
    <col min="6426" max="6426" width="20.88671875" style="116" customWidth="1"/>
    <col min="6427" max="6427" width="16.88671875" style="116" customWidth="1"/>
    <col min="6428" max="6428" width="20.88671875" style="116" customWidth="1"/>
    <col min="6429" max="6429" width="20.5546875" style="116" customWidth="1"/>
    <col min="6430" max="6430" width="13.6640625" style="116" customWidth="1"/>
    <col min="6431" max="6431" width="10.6640625" style="116" customWidth="1"/>
    <col min="6432" max="6432" width="19" style="116" customWidth="1"/>
    <col min="6433" max="6433" width="9.109375" style="116" bestFit="1" customWidth="1"/>
    <col min="6434" max="6434" width="15" style="116" customWidth="1"/>
    <col min="6435" max="6435" width="21.5546875" style="116" customWidth="1"/>
    <col min="6436" max="6437" width="8.88671875" style="116"/>
    <col min="6438" max="6438" width="28.109375" style="116" bestFit="1" customWidth="1"/>
    <col min="6439" max="6439" width="8.88671875" style="116"/>
    <col min="6440" max="6440" width="15.6640625" style="116" customWidth="1"/>
    <col min="6441" max="6441" width="19.33203125" style="116" customWidth="1"/>
    <col min="6442" max="6442" width="16.33203125" style="116" customWidth="1"/>
    <col min="6443" max="6443" width="10.44140625" style="116" customWidth="1"/>
    <col min="6444" max="6444" width="13.6640625" style="116" customWidth="1"/>
    <col min="6445" max="6445" width="19.33203125" style="116" customWidth="1"/>
    <col min="6446" max="6446" width="14.6640625" style="116" customWidth="1"/>
    <col min="6447" max="6656" width="8.88671875" style="116"/>
    <col min="6657" max="6657" width="8.6640625" style="116" customWidth="1"/>
    <col min="6658" max="6658" width="21.6640625" style="116" customWidth="1"/>
    <col min="6659" max="6659" width="19.33203125" style="116" customWidth="1"/>
    <col min="6660" max="6660" width="20.88671875" style="116" customWidth="1"/>
    <col min="6661" max="6661" width="18" style="116" customWidth="1"/>
    <col min="6662" max="6662" width="13.33203125" style="116" customWidth="1"/>
    <col min="6663" max="6663" width="15" style="116" customWidth="1"/>
    <col min="6664" max="6664" width="11.88671875" style="116" customWidth="1"/>
    <col min="6665" max="6665" width="22.6640625" style="116" customWidth="1"/>
    <col min="6666" max="6666" width="8.88671875" style="116"/>
    <col min="6667" max="6667" width="20.6640625" style="116" customWidth="1"/>
    <col min="6668" max="6668" width="14.6640625" style="116" customWidth="1"/>
    <col min="6669" max="6669" width="15.33203125" style="116" customWidth="1"/>
    <col min="6670" max="6670" width="8.88671875" style="116"/>
    <col min="6671" max="6671" width="22.88671875" style="116" customWidth="1"/>
    <col min="6672" max="6672" width="14.33203125" style="116" customWidth="1"/>
    <col min="6673" max="6673" width="14.109375" style="116" customWidth="1"/>
    <col min="6674" max="6674" width="7.44140625" style="116" customWidth="1"/>
    <col min="6675" max="6676" width="8.88671875" style="116"/>
    <col min="6677" max="6677" width="19.33203125" style="116" customWidth="1"/>
    <col min="6678" max="6678" width="16.33203125" style="116" customWidth="1"/>
    <col min="6679" max="6679" width="19.5546875" style="116" customWidth="1"/>
    <col min="6680" max="6680" width="21.109375" style="116" customWidth="1"/>
    <col min="6681" max="6681" width="25" style="116" customWidth="1"/>
    <col min="6682" max="6682" width="20.88671875" style="116" customWidth="1"/>
    <col min="6683" max="6683" width="16.88671875" style="116" customWidth="1"/>
    <col min="6684" max="6684" width="20.88671875" style="116" customWidth="1"/>
    <col min="6685" max="6685" width="20.5546875" style="116" customWidth="1"/>
    <col min="6686" max="6686" width="13.6640625" style="116" customWidth="1"/>
    <col min="6687" max="6687" width="10.6640625" style="116" customWidth="1"/>
    <col min="6688" max="6688" width="19" style="116" customWidth="1"/>
    <col min="6689" max="6689" width="9.109375" style="116" bestFit="1" customWidth="1"/>
    <col min="6690" max="6690" width="15" style="116" customWidth="1"/>
    <col min="6691" max="6691" width="21.5546875" style="116" customWidth="1"/>
    <col min="6692" max="6693" width="8.88671875" style="116"/>
    <col min="6694" max="6694" width="28.109375" style="116" bestFit="1" customWidth="1"/>
    <col min="6695" max="6695" width="8.88671875" style="116"/>
    <col min="6696" max="6696" width="15.6640625" style="116" customWidth="1"/>
    <col min="6697" max="6697" width="19.33203125" style="116" customWidth="1"/>
    <col min="6698" max="6698" width="16.33203125" style="116" customWidth="1"/>
    <col min="6699" max="6699" width="10.44140625" style="116" customWidth="1"/>
    <col min="6700" max="6700" width="13.6640625" style="116" customWidth="1"/>
    <col min="6701" max="6701" width="19.33203125" style="116" customWidth="1"/>
    <col min="6702" max="6702" width="14.6640625" style="116" customWidth="1"/>
    <col min="6703" max="6912" width="8.88671875" style="116"/>
    <col min="6913" max="6913" width="8.6640625" style="116" customWidth="1"/>
    <col min="6914" max="6914" width="21.6640625" style="116" customWidth="1"/>
    <col min="6915" max="6915" width="19.33203125" style="116" customWidth="1"/>
    <col min="6916" max="6916" width="20.88671875" style="116" customWidth="1"/>
    <col min="6917" max="6917" width="18" style="116" customWidth="1"/>
    <col min="6918" max="6918" width="13.33203125" style="116" customWidth="1"/>
    <col min="6919" max="6919" width="15" style="116" customWidth="1"/>
    <col min="6920" max="6920" width="11.88671875" style="116" customWidth="1"/>
    <col min="6921" max="6921" width="22.6640625" style="116" customWidth="1"/>
    <col min="6922" max="6922" width="8.88671875" style="116"/>
    <col min="6923" max="6923" width="20.6640625" style="116" customWidth="1"/>
    <col min="6924" max="6924" width="14.6640625" style="116" customWidth="1"/>
    <col min="6925" max="6925" width="15.33203125" style="116" customWidth="1"/>
    <col min="6926" max="6926" width="8.88671875" style="116"/>
    <col min="6927" max="6927" width="22.88671875" style="116" customWidth="1"/>
    <col min="6928" max="6928" width="14.33203125" style="116" customWidth="1"/>
    <col min="6929" max="6929" width="14.109375" style="116" customWidth="1"/>
    <col min="6930" max="6930" width="7.44140625" style="116" customWidth="1"/>
    <col min="6931" max="6932" width="8.88671875" style="116"/>
    <col min="6933" max="6933" width="19.33203125" style="116" customWidth="1"/>
    <col min="6934" max="6934" width="16.33203125" style="116" customWidth="1"/>
    <col min="6935" max="6935" width="19.5546875" style="116" customWidth="1"/>
    <col min="6936" max="6936" width="21.109375" style="116" customWidth="1"/>
    <col min="6937" max="6937" width="25" style="116" customWidth="1"/>
    <col min="6938" max="6938" width="20.88671875" style="116" customWidth="1"/>
    <col min="6939" max="6939" width="16.88671875" style="116" customWidth="1"/>
    <col min="6940" max="6940" width="20.88671875" style="116" customWidth="1"/>
    <col min="6941" max="6941" width="20.5546875" style="116" customWidth="1"/>
    <col min="6942" max="6942" width="13.6640625" style="116" customWidth="1"/>
    <col min="6943" max="6943" width="10.6640625" style="116" customWidth="1"/>
    <col min="6944" max="6944" width="19" style="116" customWidth="1"/>
    <col min="6945" max="6945" width="9.109375" style="116" bestFit="1" customWidth="1"/>
    <col min="6946" max="6946" width="15" style="116" customWidth="1"/>
    <col min="6947" max="6947" width="21.5546875" style="116" customWidth="1"/>
    <col min="6948" max="6949" width="8.88671875" style="116"/>
    <col min="6950" max="6950" width="28.109375" style="116" bestFit="1" customWidth="1"/>
    <col min="6951" max="6951" width="8.88671875" style="116"/>
    <col min="6952" max="6952" width="15.6640625" style="116" customWidth="1"/>
    <col min="6953" max="6953" width="19.33203125" style="116" customWidth="1"/>
    <col min="6954" max="6954" width="16.33203125" style="116" customWidth="1"/>
    <col min="6955" max="6955" width="10.44140625" style="116" customWidth="1"/>
    <col min="6956" max="6956" width="13.6640625" style="116" customWidth="1"/>
    <col min="6957" max="6957" width="19.33203125" style="116" customWidth="1"/>
    <col min="6958" max="6958" width="14.6640625" style="116" customWidth="1"/>
    <col min="6959" max="7168" width="8.88671875" style="116"/>
    <col min="7169" max="7169" width="8.6640625" style="116" customWidth="1"/>
    <col min="7170" max="7170" width="21.6640625" style="116" customWidth="1"/>
    <col min="7171" max="7171" width="19.33203125" style="116" customWidth="1"/>
    <col min="7172" max="7172" width="20.88671875" style="116" customWidth="1"/>
    <col min="7173" max="7173" width="18" style="116" customWidth="1"/>
    <col min="7174" max="7174" width="13.33203125" style="116" customWidth="1"/>
    <col min="7175" max="7175" width="15" style="116" customWidth="1"/>
    <col min="7176" max="7176" width="11.88671875" style="116" customWidth="1"/>
    <col min="7177" max="7177" width="22.6640625" style="116" customWidth="1"/>
    <col min="7178" max="7178" width="8.88671875" style="116"/>
    <col min="7179" max="7179" width="20.6640625" style="116" customWidth="1"/>
    <col min="7180" max="7180" width="14.6640625" style="116" customWidth="1"/>
    <col min="7181" max="7181" width="15.33203125" style="116" customWidth="1"/>
    <col min="7182" max="7182" width="8.88671875" style="116"/>
    <col min="7183" max="7183" width="22.88671875" style="116" customWidth="1"/>
    <col min="7184" max="7184" width="14.33203125" style="116" customWidth="1"/>
    <col min="7185" max="7185" width="14.109375" style="116" customWidth="1"/>
    <col min="7186" max="7186" width="7.44140625" style="116" customWidth="1"/>
    <col min="7187" max="7188" width="8.88671875" style="116"/>
    <col min="7189" max="7189" width="19.33203125" style="116" customWidth="1"/>
    <col min="7190" max="7190" width="16.33203125" style="116" customWidth="1"/>
    <col min="7191" max="7191" width="19.5546875" style="116" customWidth="1"/>
    <col min="7192" max="7192" width="21.109375" style="116" customWidth="1"/>
    <col min="7193" max="7193" width="25" style="116" customWidth="1"/>
    <col min="7194" max="7194" width="20.88671875" style="116" customWidth="1"/>
    <col min="7195" max="7195" width="16.88671875" style="116" customWidth="1"/>
    <col min="7196" max="7196" width="20.88671875" style="116" customWidth="1"/>
    <col min="7197" max="7197" width="20.5546875" style="116" customWidth="1"/>
    <col min="7198" max="7198" width="13.6640625" style="116" customWidth="1"/>
    <col min="7199" max="7199" width="10.6640625" style="116" customWidth="1"/>
    <col min="7200" max="7200" width="19" style="116" customWidth="1"/>
    <col min="7201" max="7201" width="9.109375" style="116" bestFit="1" customWidth="1"/>
    <col min="7202" max="7202" width="15" style="116" customWidth="1"/>
    <col min="7203" max="7203" width="21.5546875" style="116" customWidth="1"/>
    <col min="7204" max="7205" width="8.88671875" style="116"/>
    <col min="7206" max="7206" width="28.109375" style="116" bestFit="1" customWidth="1"/>
    <col min="7207" max="7207" width="8.88671875" style="116"/>
    <col min="7208" max="7208" width="15.6640625" style="116" customWidth="1"/>
    <col min="7209" max="7209" width="19.33203125" style="116" customWidth="1"/>
    <col min="7210" max="7210" width="16.33203125" style="116" customWidth="1"/>
    <col min="7211" max="7211" width="10.44140625" style="116" customWidth="1"/>
    <col min="7212" max="7212" width="13.6640625" style="116" customWidth="1"/>
    <col min="7213" max="7213" width="19.33203125" style="116" customWidth="1"/>
    <col min="7214" max="7214" width="14.6640625" style="116" customWidth="1"/>
    <col min="7215" max="7424" width="8.88671875" style="116"/>
    <col min="7425" max="7425" width="8.6640625" style="116" customWidth="1"/>
    <col min="7426" max="7426" width="21.6640625" style="116" customWidth="1"/>
    <col min="7427" max="7427" width="19.33203125" style="116" customWidth="1"/>
    <col min="7428" max="7428" width="20.88671875" style="116" customWidth="1"/>
    <col min="7429" max="7429" width="18" style="116" customWidth="1"/>
    <col min="7430" max="7430" width="13.33203125" style="116" customWidth="1"/>
    <col min="7431" max="7431" width="15" style="116" customWidth="1"/>
    <col min="7432" max="7432" width="11.88671875" style="116" customWidth="1"/>
    <col min="7433" max="7433" width="22.6640625" style="116" customWidth="1"/>
    <col min="7434" max="7434" width="8.88671875" style="116"/>
    <col min="7435" max="7435" width="20.6640625" style="116" customWidth="1"/>
    <col min="7436" max="7436" width="14.6640625" style="116" customWidth="1"/>
    <col min="7437" max="7437" width="15.33203125" style="116" customWidth="1"/>
    <col min="7438" max="7438" width="8.88671875" style="116"/>
    <col min="7439" max="7439" width="22.88671875" style="116" customWidth="1"/>
    <col min="7440" max="7440" width="14.33203125" style="116" customWidth="1"/>
    <col min="7441" max="7441" width="14.109375" style="116" customWidth="1"/>
    <col min="7442" max="7442" width="7.44140625" style="116" customWidth="1"/>
    <col min="7443" max="7444" width="8.88671875" style="116"/>
    <col min="7445" max="7445" width="19.33203125" style="116" customWidth="1"/>
    <col min="7446" max="7446" width="16.33203125" style="116" customWidth="1"/>
    <col min="7447" max="7447" width="19.5546875" style="116" customWidth="1"/>
    <col min="7448" max="7448" width="21.109375" style="116" customWidth="1"/>
    <col min="7449" max="7449" width="25" style="116" customWidth="1"/>
    <col min="7450" max="7450" width="20.88671875" style="116" customWidth="1"/>
    <col min="7451" max="7451" width="16.88671875" style="116" customWidth="1"/>
    <col min="7452" max="7452" width="20.88671875" style="116" customWidth="1"/>
    <col min="7453" max="7453" width="20.5546875" style="116" customWidth="1"/>
    <col min="7454" max="7454" width="13.6640625" style="116" customWidth="1"/>
    <col min="7455" max="7455" width="10.6640625" style="116" customWidth="1"/>
    <col min="7456" max="7456" width="19" style="116" customWidth="1"/>
    <col min="7457" max="7457" width="9.109375" style="116" bestFit="1" customWidth="1"/>
    <col min="7458" max="7458" width="15" style="116" customWidth="1"/>
    <col min="7459" max="7459" width="21.5546875" style="116" customWidth="1"/>
    <col min="7460" max="7461" width="8.88671875" style="116"/>
    <col min="7462" max="7462" width="28.109375" style="116" bestFit="1" customWidth="1"/>
    <col min="7463" max="7463" width="8.88671875" style="116"/>
    <col min="7464" max="7464" width="15.6640625" style="116" customWidth="1"/>
    <col min="7465" max="7465" width="19.33203125" style="116" customWidth="1"/>
    <col min="7466" max="7466" width="16.33203125" style="116" customWidth="1"/>
    <col min="7467" max="7467" width="10.44140625" style="116" customWidth="1"/>
    <col min="7468" max="7468" width="13.6640625" style="116" customWidth="1"/>
    <col min="7469" max="7469" width="19.33203125" style="116" customWidth="1"/>
    <col min="7470" max="7470" width="14.6640625" style="116" customWidth="1"/>
    <col min="7471" max="7680" width="8.88671875" style="116"/>
    <col min="7681" max="7681" width="8.6640625" style="116" customWidth="1"/>
    <col min="7682" max="7682" width="21.6640625" style="116" customWidth="1"/>
    <col min="7683" max="7683" width="19.33203125" style="116" customWidth="1"/>
    <col min="7684" max="7684" width="20.88671875" style="116" customWidth="1"/>
    <col min="7685" max="7685" width="18" style="116" customWidth="1"/>
    <col min="7686" max="7686" width="13.33203125" style="116" customWidth="1"/>
    <col min="7687" max="7687" width="15" style="116" customWidth="1"/>
    <col min="7688" max="7688" width="11.88671875" style="116" customWidth="1"/>
    <col min="7689" max="7689" width="22.6640625" style="116" customWidth="1"/>
    <col min="7690" max="7690" width="8.88671875" style="116"/>
    <col min="7691" max="7691" width="20.6640625" style="116" customWidth="1"/>
    <col min="7692" max="7692" width="14.6640625" style="116" customWidth="1"/>
    <col min="7693" max="7693" width="15.33203125" style="116" customWidth="1"/>
    <col min="7694" max="7694" width="8.88671875" style="116"/>
    <col min="7695" max="7695" width="22.88671875" style="116" customWidth="1"/>
    <col min="7696" max="7696" width="14.33203125" style="116" customWidth="1"/>
    <col min="7697" max="7697" width="14.109375" style="116" customWidth="1"/>
    <col min="7698" max="7698" width="7.44140625" style="116" customWidth="1"/>
    <col min="7699" max="7700" width="8.88671875" style="116"/>
    <col min="7701" max="7701" width="19.33203125" style="116" customWidth="1"/>
    <col min="7702" max="7702" width="16.33203125" style="116" customWidth="1"/>
    <col min="7703" max="7703" width="19.5546875" style="116" customWidth="1"/>
    <col min="7704" max="7704" width="21.109375" style="116" customWidth="1"/>
    <col min="7705" max="7705" width="25" style="116" customWidth="1"/>
    <col min="7706" max="7706" width="20.88671875" style="116" customWidth="1"/>
    <col min="7707" max="7707" width="16.88671875" style="116" customWidth="1"/>
    <col min="7708" max="7708" width="20.88671875" style="116" customWidth="1"/>
    <col min="7709" max="7709" width="20.5546875" style="116" customWidth="1"/>
    <col min="7710" max="7710" width="13.6640625" style="116" customWidth="1"/>
    <col min="7711" max="7711" width="10.6640625" style="116" customWidth="1"/>
    <col min="7712" max="7712" width="19" style="116" customWidth="1"/>
    <col min="7713" max="7713" width="9.109375" style="116" bestFit="1" customWidth="1"/>
    <col min="7714" max="7714" width="15" style="116" customWidth="1"/>
    <col min="7715" max="7715" width="21.5546875" style="116" customWidth="1"/>
    <col min="7716" max="7717" width="8.88671875" style="116"/>
    <col min="7718" max="7718" width="28.109375" style="116" bestFit="1" customWidth="1"/>
    <col min="7719" max="7719" width="8.88671875" style="116"/>
    <col min="7720" max="7720" width="15.6640625" style="116" customWidth="1"/>
    <col min="7721" max="7721" width="19.33203125" style="116" customWidth="1"/>
    <col min="7722" max="7722" width="16.33203125" style="116" customWidth="1"/>
    <col min="7723" max="7723" width="10.44140625" style="116" customWidth="1"/>
    <col min="7724" max="7724" width="13.6640625" style="116" customWidth="1"/>
    <col min="7725" max="7725" width="19.33203125" style="116" customWidth="1"/>
    <col min="7726" max="7726" width="14.6640625" style="116" customWidth="1"/>
    <col min="7727" max="7936" width="8.88671875" style="116"/>
    <col min="7937" max="7937" width="8.6640625" style="116" customWidth="1"/>
    <col min="7938" max="7938" width="21.6640625" style="116" customWidth="1"/>
    <col min="7939" max="7939" width="19.33203125" style="116" customWidth="1"/>
    <col min="7940" max="7940" width="20.88671875" style="116" customWidth="1"/>
    <col min="7941" max="7941" width="18" style="116" customWidth="1"/>
    <col min="7942" max="7942" width="13.33203125" style="116" customWidth="1"/>
    <col min="7943" max="7943" width="15" style="116" customWidth="1"/>
    <col min="7944" max="7944" width="11.88671875" style="116" customWidth="1"/>
    <col min="7945" max="7945" width="22.6640625" style="116" customWidth="1"/>
    <col min="7946" max="7946" width="8.88671875" style="116"/>
    <col min="7947" max="7947" width="20.6640625" style="116" customWidth="1"/>
    <col min="7948" max="7948" width="14.6640625" style="116" customWidth="1"/>
    <col min="7949" max="7949" width="15.33203125" style="116" customWidth="1"/>
    <col min="7950" max="7950" width="8.88671875" style="116"/>
    <col min="7951" max="7951" width="22.88671875" style="116" customWidth="1"/>
    <col min="7952" max="7952" width="14.33203125" style="116" customWidth="1"/>
    <col min="7953" max="7953" width="14.109375" style="116" customWidth="1"/>
    <col min="7954" max="7954" width="7.44140625" style="116" customWidth="1"/>
    <col min="7955" max="7956" width="8.88671875" style="116"/>
    <col min="7957" max="7957" width="19.33203125" style="116" customWidth="1"/>
    <col min="7958" max="7958" width="16.33203125" style="116" customWidth="1"/>
    <col min="7959" max="7959" width="19.5546875" style="116" customWidth="1"/>
    <col min="7960" max="7960" width="21.109375" style="116" customWidth="1"/>
    <col min="7961" max="7961" width="25" style="116" customWidth="1"/>
    <col min="7962" max="7962" width="20.88671875" style="116" customWidth="1"/>
    <col min="7963" max="7963" width="16.88671875" style="116" customWidth="1"/>
    <col min="7964" max="7964" width="20.88671875" style="116" customWidth="1"/>
    <col min="7965" max="7965" width="20.5546875" style="116" customWidth="1"/>
    <col min="7966" max="7966" width="13.6640625" style="116" customWidth="1"/>
    <col min="7967" max="7967" width="10.6640625" style="116" customWidth="1"/>
    <col min="7968" max="7968" width="19" style="116" customWidth="1"/>
    <col min="7969" max="7969" width="9.109375" style="116" bestFit="1" customWidth="1"/>
    <col min="7970" max="7970" width="15" style="116" customWidth="1"/>
    <col min="7971" max="7971" width="21.5546875" style="116" customWidth="1"/>
    <col min="7972" max="7973" width="8.88671875" style="116"/>
    <col min="7974" max="7974" width="28.109375" style="116" bestFit="1" customWidth="1"/>
    <col min="7975" max="7975" width="8.88671875" style="116"/>
    <col min="7976" max="7976" width="15.6640625" style="116" customWidth="1"/>
    <col min="7977" max="7977" width="19.33203125" style="116" customWidth="1"/>
    <col min="7978" max="7978" width="16.33203125" style="116" customWidth="1"/>
    <col min="7979" max="7979" width="10.44140625" style="116" customWidth="1"/>
    <col min="7980" max="7980" width="13.6640625" style="116" customWidth="1"/>
    <col min="7981" max="7981" width="19.33203125" style="116" customWidth="1"/>
    <col min="7982" max="7982" width="14.6640625" style="116" customWidth="1"/>
    <col min="7983" max="8192" width="8.88671875" style="116"/>
    <col min="8193" max="8193" width="8.6640625" style="116" customWidth="1"/>
    <col min="8194" max="8194" width="21.6640625" style="116" customWidth="1"/>
    <col min="8195" max="8195" width="19.33203125" style="116" customWidth="1"/>
    <col min="8196" max="8196" width="20.88671875" style="116" customWidth="1"/>
    <col min="8197" max="8197" width="18" style="116" customWidth="1"/>
    <col min="8198" max="8198" width="13.33203125" style="116" customWidth="1"/>
    <col min="8199" max="8199" width="15" style="116" customWidth="1"/>
    <col min="8200" max="8200" width="11.88671875" style="116" customWidth="1"/>
    <col min="8201" max="8201" width="22.6640625" style="116" customWidth="1"/>
    <col min="8202" max="8202" width="8.88671875" style="116"/>
    <col min="8203" max="8203" width="20.6640625" style="116" customWidth="1"/>
    <col min="8204" max="8204" width="14.6640625" style="116" customWidth="1"/>
    <col min="8205" max="8205" width="15.33203125" style="116" customWidth="1"/>
    <col min="8206" max="8206" width="8.88671875" style="116"/>
    <col min="8207" max="8207" width="22.88671875" style="116" customWidth="1"/>
    <col min="8208" max="8208" width="14.33203125" style="116" customWidth="1"/>
    <col min="8209" max="8209" width="14.109375" style="116" customWidth="1"/>
    <col min="8210" max="8210" width="7.44140625" style="116" customWidth="1"/>
    <col min="8211" max="8212" width="8.88671875" style="116"/>
    <col min="8213" max="8213" width="19.33203125" style="116" customWidth="1"/>
    <col min="8214" max="8214" width="16.33203125" style="116" customWidth="1"/>
    <col min="8215" max="8215" width="19.5546875" style="116" customWidth="1"/>
    <col min="8216" max="8216" width="21.109375" style="116" customWidth="1"/>
    <col min="8217" max="8217" width="25" style="116" customWidth="1"/>
    <col min="8218" max="8218" width="20.88671875" style="116" customWidth="1"/>
    <col min="8219" max="8219" width="16.88671875" style="116" customWidth="1"/>
    <col min="8220" max="8220" width="20.88671875" style="116" customWidth="1"/>
    <col min="8221" max="8221" width="20.5546875" style="116" customWidth="1"/>
    <col min="8222" max="8222" width="13.6640625" style="116" customWidth="1"/>
    <col min="8223" max="8223" width="10.6640625" style="116" customWidth="1"/>
    <col min="8224" max="8224" width="19" style="116" customWidth="1"/>
    <col min="8225" max="8225" width="9.109375" style="116" bestFit="1" customWidth="1"/>
    <col min="8226" max="8226" width="15" style="116" customWidth="1"/>
    <col min="8227" max="8227" width="21.5546875" style="116" customWidth="1"/>
    <col min="8228" max="8229" width="8.88671875" style="116"/>
    <col min="8230" max="8230" width="28.109375" style="116" bestFit="1" customWidth="1"/>
    <col min="8231" max="8231" width="8.88671875" style="116"/>
    <col min="8232" max="8232" width="15.6640625" style="116" customWidth="1"/>
    <col min="8233" max="8233" width="19.33203125" style="116" customWidth="1"/>
    <col min="8234" max="8234" width="16.33203125" style="116" customWidth="1"/>
    <col min="8235" max="8235" width="10.44140625" style="116" customWidth="1"/>
    <col min="8236" max="8236" width="13.6640625" style="116" customWidth="1"/>
    <col min="8237" max="8237" width="19.33203125" style="116" customWidth="1"/>
    <col min="8238" max="8238" width="14.6640625" style="116" customWidth="1"/>
    <col min="8239" max="8448" width="8.88671875" style="116"/>
    <col min="8449" max="8449" width="8.6640625" style="116" customWidth="1"/>
    <col min="8450" max="8450" width="21.6640625" style="116" customWidth="1"/>
    <col min="8451" max="8451" width="19.33203125" style="116" customWidth="1"/>
    <col min="8452" max="8452" width="20.88671875" style="116" customWidth="1"/>
    <col min="8453" max="8453" width="18" style="116" customWidth="1"/>
    <col min="8454" max="8454" width="13.33203125" style="116" customWidth="1"/>
    <col min="8455" max="8455" width="15" style="116" customWidth="1"/>
    <col min="8456" max="8456" width="11.88671875" style="116" customWidth="1"/>
    <col min="8457" max="8457" width="22.6640625" style="116" customWidth="1"/>
    <col min="8458" max="8458" width="8.88671875" style="116"/>
    <col min="8459" max="8459" width="20.6640625" style="116" customWidth="1"/>
    <col min="8460" max="8460" width="14.6640625" style="116" customWidth="1"/>
    <col min="8461" max="8461" width="15.33203125" style="116" customWidth="1"/>
    <col min="8462" max="8462" width="8.88671875" style="116"/>
    <col min="8463" max="8463" width="22.88671875" style="116" customWidth="1"/>
    <col min="8464" max="8464" width="14.33203125" style="116" customWidth="1"/>
    <col min="8465" max="8465" width="14.109375" style="116" customWidth="1"/>
    <col min="8466" max="8466" width="7.44140625" style="116" customWidth="1"/>
    <col min="8467" max="8468" width="8.88671875" style="116"/>
    <col min="8469" max="8469" width="19.33203125" style="116" customWidth="1"/>
    <col min="8470" max="8470" width="16.33203125" style="116" customWidth="1"/>
    <col min="8471" max="8471" width="19.5546875" style="116" customWidth="1"/>
    <col min="8472" max="8472" width="21.109375" style="116" customWidth="1"/>
    <col min="8473" max="8473" width="25" style="116" customWidth="1"/>
    <col min="8474" max="8474" width="20.88671875" style="116" customWidth="1"/>
    <col min="8475" max="8475" width="16.88671875" style="116" customWidth="1"/>
    <col min="8476" max="8476" width="20.88671875" style="116" customWidth="1"/>
    <col min="8477" max="8477" width="20.5546875" style="116" customWidth="1"/>
    <col min="8478" max="8478" width="13.6640625" style="116" customWidth="1"/>
    <col min="8479" max="8479" width="10.6640625" style="116" customWidth="1"/>
    <col min="8480" max="8480" width="19" style="116" customWidth="1"/>
    <col min="8481" max="8481" width="9.109375" style="116" bestFit="1" customWidth="1"/>
    <col min="8482" max="8482" width="15" style="116" customWidth="1"/>
    <col min="8483" max="8483" width="21.5546875" style="116" customWidth="1"/>
    <col min="8484" max="8485" width="8.88671875" style="116"/>
    <col min="8486" max="8486" width="28.109375" style="116" bestFit="1" customWidth="1"/>
    <col min="8487" max="8487" width="8.88671875" style="116"/>
    <col min="8488" max="8488" width="15.6640625" style="116" customWidth="1"/>
    <col min="8489" max="8489" width="19.33203125" style="116" customWidth="1"/>
    <col min="8490" max="8490" width="16.33203125" style="116" customWidth="1"/>
    <col min="8491" max="8491" width="10.44140625" style="116" customWidth="1"/>
    <col min="8492" max="8492" width="13.6640625" style="116" customWidth="1"/>
    <col min="8493" max="8493" width="19.33203125" style="116" customWidth="1"/>
    <col min="8494" max="8494" width="14.6640625" style="116" customWidth="1"/>
    <col min="8495" max="8704" width="8.88671875" style="116"/>
    <col min="8705" max="8705" width="8.6640625" style="116" customWidth="1"/>
    <col min="8706" max="8706" width="21.6640625" style="116" customWidth="1"/>
    <col min="8707" max="8707" width="19.33203125" style="116" customWidth="1"/>
    <col min="8708" max="8708" width="20.88671875" style="116" customWidth="1"/>
    <col min="8709" max="8709" width="18" style="116" customWidth="1"/>
    <col min="8710" max="8710" width="13.33203125" style="116" customWidth="1"/>
    <col min="8711" max="8711" width="15" style="116" customWidth="1"/>
    <col min="8712" max="8712" width="11.88671875" style="116" customWidth="1"/>
    <col min="8713" max="8713" width="22.6640625" style="116" customWidth="1"/>
    <col min="8714" max="8714" width="8.88671875" style="116"/>
    <col min="8715" max="8715" width="20.6640625" style="116" customWidth="1"/>
    <col min="8716" max="8716" width="14.6640625" style="116" customWidth="1"/>
    <col min="8717" max="8717" width="15.33203125" style="116" customWidth="1"/>
    <col min="8718" max="8718" width="8.88671875" style="116"/>
    <col min="8719" max="8719" width="22.88671875" style="116" customWidth="1"/>
    <col min="8720" max="8720" width="14.33203125" style="116" customWidth="1"/>
    <col min="8721" max="8721" width="14.109375" style="116" customWidth="1"/>
    <col min="8722" max="8722" width="7.44140625" style="116" customWidth="1"/>
    <col min="8723" max="8724" width="8.88671875" style="116"/>
    <col min="8725" max="8725" width="19.33203125" style="116" customWidth="1"/>
    <col min="8726" max="8726" width="16.33203125" style="116" customWidth="1"/>
    <col min="8727" max="8727" width="19.5546875" style="116" customWidth="1"/>
    <col min="8728" max="8728" width="21.109375" style="116" customWidth="1"/>
    <col min="8729" max="8729" width="25" style="116" customWidth="1"/>
    <col min="8730" max="8730" width="20.88671875" style="116" customWidth="1"/>
    <col min="8731" max="8731" width="16.88671875" style="116" customWidth="1"/>
    <col min="8732" max="8732" width="20.88671875" style="116" customWidth="1"/>
    <col min="8733" max="8733" width="20.5546875" style="116" customWidth="1"/>
    <col min="8734" max="8734" width="13.6640625" style="116" customWidth="1"/>
    <col min="8735" max="8735" width="10.6640625" style="116" customWidth="1"/>
    <col min="8736" max="8736" width="19" style="116" customWidth="1"/>
    <col min="8737" max="8737" width="9.109375" style="116" bestFit="1" customWidth="1"/>
    <col min="8738" max="8738" width="15" style="116" customWidth="1"/>
    <col min="8739" max="8739" width="21.5546875" style="116" customWidth="1"/>
    <col min="8740" max="8741" width="8.88671875" style="116"/>
    <col min="8742" max="8742" width="28.109375" style="116" bestFit="1" customWidth="1"/>
    <col min="8743" max="8743" width="8.88671875" style="116"/>
    <col min="8744" max="8744" width="15.6640625" style="116" customWidth="1"/>
    <col min="8745" max="8745" width="19.33203125" style="116" customWidth="1"/>
    <col min="8746" max="8746" width="16.33203125" style="116" customWidth="1"/>
    <col min="8747" max="8747" width="10.44140625" style="116" customWidth="1"/>
    <col min="8748" max="8748" width="13.6640625" style="116" customWidth="1"/>
    <col min="8749" max="8749" width="19.33203125" style="116" customWidth="1"/>
    <col min="8750" max="8750" width="14.6640625" style="116" customWidth="1"/>
    <col min="8751" max="8960" width="8.88671875" style="116"/>
    <col min="8961" max="8961" width="8.6640625" style="116" customWidth="1"/>
    <col min="8962" max="8962" width="21.6640625" style="116" customWidth="1"/>
    <col min="8963" max="8963" width="19.33203125" style="116" customWidth="1"/>
    <col min="8964" max="8964" width="20.88671875" style="116" customWidth="1"/>
    <col min="8965" max="8965" width="18" style="116" customWidth="1"/>
    <col min="8966" max="8966" width="13.33203125" style="116" customWidth="1"/>
    <col min="8967" max="8967" width="15" style="116" customWidth="1"/>
    <col min="8968" max="8968" width="11.88671875" style="116" customWidth="1"/>
    <col min="8969" max="8969" width="22.6640625" style="116" customWidth="1"/>
    <col min="8970" max="8970" width="8.88671875" style="116"/>
    <col min="8971" max="8971" width="20.6640625" style="116" customWidth="1"/>
    <col min="8972" max="8972" width="14.6640625" style="116" customWidth="1"/>
    <col min="8973" max="8973" width="15.33203125" style="116" customWidth="1"/>
    <col min="8974" max="8974" width="8.88671875" style="116"/>
    <col min="8975" max="8975" width="22.88671875" style="116" customWidth="1"/>
    <col min="8976" max="8976" width="14.33203125" style="116" customWidth="1"/>
    <col min="8977" max="8977" width="14.109375" style="116" customWidth="1"/>
    <col min="8978" max="8978" width="7.44140625" style="116" customWidth="1"/>
    <col min="8979" max="8980" width="8.88671875" style="116"/>
    <col min="8981" max="8981" width="19.33203125" style="116" customWidth="1"/>
    <col min="8982" max="8982" width="16.33203125" style="116" customWidth="1"/>
    <col min="8983" max="8983" width="19.5546875" style="116" customWidth="1"/>
    <col min="8984" max="8984" width="21.109375" style="116" customWidth="1"/>
    <col min="8985" max="8985" width="25" style="116" customWidth="1"/>
    <col min="8986" max="8986" width="20.88671875" style="116" customWidth="1"/>
    <col min="8987" max="8987" width="16.88671875" style="116" customWidth="1"/>
    <col min="8988" max="8988" width="20.88671875" style="116" customWidth="1"/>
    <col min="8989" max="8989" width="20.5546875" style="116" customWidth="1"/>
    <col min="8990" max="8990" width="13.6640625" style="116" customWidth="1"/>
    <col min="8991" max="8991" width="10.6640625" style="116" customWidth="1"/>
    <col min="8992" max="8992" width="19" style="116" customWidth="1"/>
    <col min="8993" max="8993" width="9.109375" style="116" bestFit="1" customWidth="1"/>
    <col min="8994" max="8994" width="15" style="116" customWidth="1"/>
    <col min="8995" max="8995" width="21.5546875" style="116" customWidth="1"/>
    <col min="8996" max="8997" width="8.88671875" style="116"/>
    <col min="8998" max="8998" width="28.109375" style="116" bestFit="1" customWidth="1"/>
    <col min="8999" max="8999" width="8.88671875" style="116"/>
    <col min="9000" max="9000" width="15.6640625" style="116" customWidth="1"/>
    <col min="9001" max="9001" width="19.33203125" style="116" customWidth="1"/>
    <col min="9002" max="9002" width="16.33203125" style="116" customWidth="1"/>
    <col min="9003" max="9003" width="10.44140625" style="116" customWidth="1"/>
    <col min="9004" max="9004" width="13.6640625" style="116" customWidth="1"/>
    <col min="9005" max="9005" width="19.33203125" style="116" customWidth="1"/>
    <col min="9006" max="9006" width="14.6640625" style="116" customWidth="1"/>
    <col min="9007" max="9216" width="8.88671875" style="116"/>
    <col min="9217" max="9217" width="8.6640625" style="116" customWidth="1"/>
    <col min="9218" max="9218" width="21.6640625" style="116" customWidth="1"/>
    <col min="9219" max="9219" width="19.33203125" style="116" customWidth="1"/>
    <col min="9220" max="9220" width="20.88671875" style="116" customWidth="1"/>
    <col min="9221" max="9221" width="18" style="116" customWidth="1"/>
    <col min="9222" max="9222" width="13.33203125" style="116" customWidth="1"/>
    <col min="9223" max="9223" width="15" style="116" customWidth="1"/>
    <col min="9224" max="9224" width="11.88671875" style="116" customWidth="1"/>
    <col min="9225" max="9225" width="22.6640625" style="116" customWidth="1"/>
    <col min="9226" max="9226" width="8.88671875" style="116"/>
    <col min="9227" max="9227" width="20.6640625" style="116" customWidth="1"/>
    <col min="9228" max="9228" width="14.6640625" style="116" customWidth="1"/>
    <col min="9229" max="9229" width="15.33203125" style="116" customWidth="1"/>
    <col min="9230" max="9230" width="8.88671875" style="116"/>
    <col min="9231" max="9231" width="22.88671875" style="116" customWidth="1"/>
    <col min="9232" max="9232" width="14.33203125" style="116" customWidth="1"/>
    <col min="9233" max="9233" width="14.109375" style="116" customWidth="1"/>
    <col min="9234" max="9234" width="7.44140625" style="116" customWidth="1"/>
    <col min="9235" max="9236" width="8.88671875" style="116"/>
    <col min="9237" max="9237" width="19.33203125" style="116" customWidth="1"/>
    <col min="9238" max="9238" width="16.33203125" style="116" customWidth="1"/>
    <col min="9239" max="9239" width="19.5546875" style="116" customWidth="1"/>
    <col min="9240" max="9240" width="21.109375" style="116" customWidth="1"/>
    <col min="9241" max="9241" width="25" style="116" customWidth="1"/>
    <col min="9242" max="9242" width="20.88671875" style="116" customWidth="1"/>
    <col min="9243" max="9243" width="16.88671875" style="116" customWidth="1"/>
    <col min="9244" max="9244" width="20.88671875" style="116" customWidth="1"/>
    <col min="9245" max="9245" width="20.5546875" style="116" customWidth="1"/>
    <col min="9246" max="9246" width="13.6640625" style="116" customWidth="1"/>
    <col min="9247" max="9247" width="10.6640625" style="116" customWidth="1"/>
    <col min="9248" max="9248" width="19" style="116" customWidth="1"/>
    <col min="9249" max="9249" width="9.109375" style="116" bestFit="1" customWidth="1"/>
    <col min="9250" max="9250" width="15" style="116" customWidth="1"/>
    <col min="9251" max="9251" width="21.5546875" style="116" customWidth="1"/>
    <col min="9252" max="9253" width="8.88671875" style="116"/>
    <col min="9254" max="9254" width="28.109375" style="116" bestFit="1" customWidth="1"/>
    <col min="9255" max="9255" width="8.88671875" style="116"/>
    <col min="9256" max="9256" width="15.6640625" style="116" customWidth="1"/>
    <col min="9257" max="9257" width="19.33203125" style="116" customWidth="1"/>
    <col min="9258" max="9258" width="16.33203125" style="116" customWidth="1"/>
    <col min="9259" max="9259" width="10.44140625" style="116" customWidth="1"/>
    <col min="9260" max="9260" width="13.6640625" style="116" customWidth="1"/>
    <col min="9261" max="9261" width="19.33203125" style="116" customWidth="1"/>
    <col min="9262" max="9262" width="14.6640625" style="116" customWidth="1"/>
    <col min="9263" max="9472" width="8.88671875" style="116"/>
    <col min="9473" max="9473" width="8.6640625" style="116" customWidth="1"/>
    <col min="9474" max="9474" width="21.6640625" style="116" customWidth="1"/>
    <col min="9475" max="9475" width="19.33203125" style="116" customWidth="1"/>
    <col min="9476" max="9476" width="20.88671875" style="116" customWidth="1"/>
    <col min="9477" max="9477" width="18" style="116" customWidth="1"/>
    <col min="9478" max="9478" width="13.33203125" style="116" customWidth="1"/>
    <col min="9479" max="9479" width="15" style="116" customWidth="1"/>
    <col min="9480" max="9480" width="11.88671875" style="116" customWidth="1"/>
    <col min="9481" max="9481" width="22.6640625" style="116" customWidth="1"/>
    <col min="9482" max="9482" width="8.88671875" style="116"/>
    <col min="9483" max="9483" width="20.6640625" style="116" customWidth="1"/>
    <col min="9484" max="9484" width="14.6640625" style="116" customWidth="1"/>
    <col min="9485" max="9485" width="15.33203125" style="116" customWidth="1"/>
    <col min="9486" max="9486" width="8.88671875" style="116"/>
    <col min="9487" max="9487" width="22.88671875" style="116" customWidth="1"/>
    <col min="9488" max="9488" width="14.33203125" style="116" customWidth="1"/>
    <col min="9489" max="9489" width="14.109375" style="116" customWidth="1"/>
    <col min="9490" max="9490" width="7.44140625" style="116" customWidth="1"/>
    <col min="9491" max="9492" width="8.88671875" style="116"/>
    <col min="9493" max="9493" width="19.33203125" style="116" customWidth="1"/>
    <col min="9494" max="9494" width="16.33203125" style="116" customWidth="1"/>
    <col min="9495" max="9495" width="19.5546875" style="116" customWidth="1"/>
    <col min="9496" max="9496" width="21.109375" style="116" customWidth="1"/>
    <col min="9497" max="9497" width="25" style="116" customWidth="1"/>
    <col min="9498" max="9498" width="20.88671875" style="116" customWidth="1"/>
    <col min="9499" max="9499" width="16.88671875" style="116" customWidth="1"/>
    <col min="9500" max="9500" width="20.88671875" style="116" customWidth="1"/>
    <col min="9501" max="9501" width="20.5546875" style="116" customWidth="1"/>
    <col min="9502" max="9502" width="13.6640625" style="116" customWidth="1"/>
    <col min="9503" max="9503" width="10.6640625" style="116" customWidth="1"/>
    <col min="9504" max="9504" width="19" style="116" customWidth="1"/>
    <col min="9505" max="9505" width="9.109375" style="116" bestFit="1" customWidth="1"/>
    <col min="9506" max="9506" width="15" style="116" customWidth="1"/>
    <col min="9507" max="9507" width="21.5546875" style="116" customWidth="1"/>
    <col min="9508" max="9509" width="8.88671875" style="116"/>
    <col min="9510" max="9510" width="28.109375" style="116" bestFit="1" customWidth="1"/>
    <col min="9511" max="9511" width="8.88671875" style="116"/>
    <col min="9512" max="9512" width="15.6640625" style="116" customWidth="1"/>
    <col min="9513" max="9513" width="19.33203125" style="116" customWidth="1"/>
    <col min="9514" max="9514" width="16.33203125" style="116" customWidth="1"/>
    <col min="9515" max="9515" width="10.44140625" style="116" customWidth="1"/>
    <col min="9516" max="9516" width="13.6640625" style="116" customWidth="1"/>
    <col min="9517" max="9517" width="19.33203125" style="116" customWidth="1"/>
    <col min="9518" max="9518" width="14.6640625" style="116" customWidth="1"/>
    <col min="9519" max="9728" width="8.88671875" style="116"/>
    <col min="9729" max="9729" width="8.6640625" style="116" customWidth="1"/>
    <col min="9730" max="9730" width="21.6640625" style="116" customWidth="1"/>
    <col min="9731" max="9731" width="19.33203125" style="116" customWidth="1"/>
    <col min="9732" max="9732" width="20.88671875" style="116" customWidth="1"/>
    <col min="9733" max="9733" width="18" style="116" customWidth="1"/>
    <col min="9734" max="9734" width="13.33203125" style="116" customWidth="1"/>
    <col min="9735" max="9735" width="15" style="116" customWidth="1"/>
    <col min="9736" max="9736" width="11.88671875" style="116" customWidth="1"/>
    <col min="9737" max="9737" width="22.6640625" style="116" customWidth="1"/>
    <col min="9738" max="9738" width="8.88671875" style="116"/>
    <col min="9739" max="9739" width="20.6640625" style="116" customWidth="1"/>
    <col min="9740" max="9740" width="14.6640625" style="116" customWidth="1"/>
    <col min="9741" max="9741" width="15.33203125" style="116" customWidth="1"/>
    <col min="9742" max="9742" width="8.88671875" style="116"/>
    <col min="9743" max="9743" width="22.88671875" style="116" customWidth="1"/>
    <col min="9744" max="9744" width="14.33203125" style="116" customWidth="1"/>
    <col min="9745" max="9745" width="14.109375" style="116" customWidth="1"/>
    <col min="9746" max="9746" width="7.44140625" style="116" customWidth="1"/>
    <col min="9747" max="9748" width="8.88671875" style="116"/>
    <col min="9749" max="9749" width="19.33203125" style="116" customWidth="1"/>
    <col min="9750" max="9750" width="16.33203125" style="116" customWidth="1"/>
    <col min="9751" max="9751" width="19.5546875" style="116" customWidth="1"/>
    <col min="9752" max="9752" width="21.109375" style="116" customWidth="1"/>
    <col min="9753" max="9753" width="25" style="116" customWidth="1"/>
    <col min="9754" max="9754" width="20.88671875" style="116" customWidth="1"/>
    <col min="9755" max="9755" width="16.88671875" style="116" customWidth="1"/>
    <col min="9756" max="9756" width="20.88671875" style="116" customWidth="1"/>
    <col min="9757" max="9757" width="20.5546875" style="116" customWidth="1"/>
    <col min="9758" max="9758" width="13.6640625" style="116" customWidth="1"/>
    <col min="9759" max="9759" width="10.6640625" style="116" customWidth="1"/>
    <col min="9760" max="9760" width="19" style="116" customWidth="1"/>
    <col min="9761" max="9761" width="9.109375" style="116" bestFit="1" customWidth="1"/>
    <col min="9762" max="9762" width="15" style="116" customWidth="1"/>
    <col min="9763" max="9763" width="21.5546875" style="116" customWidth="1"/>
    <col min="9764" max="9765" width="8.88671875" style="116"/>
    <col min="9766" max="9766" width="28.109375" style="116" bestFit="1" customWidth="1"/>
    <col min="9767" max="9767" width="8.88671875" style="116"/>
    <col min="9768" max="9768" width="15.6640625" style="116" customWidth="1"/>
    <col min="9769" max="9769" width="19.33203125" style="116" customWidth="1"/>
    <col min="9770" max="9770" width="16.33203125" style="116" customWidth="1"/>
    <col min="9771" max="9771" width="10.44140625" style="116" customWidth="1"/>
    <col min="9772" max="9772" width="13.6640625" style="116" customWidth="1"/>
    <col min="9773" max="9773" width="19.33203125" style="116" customWidth="1"/>
    <col min="9774" max="9774" width="14.6640625" style="116" customWidth="1"/>
    <col min="9775" max="9984" width="8.88671875" style="116"/>
    <col min="9985" max="9985" width="8.6640625" style="116" customWidth="1"/>
    <col min="9986" max="9986" width="21.6640625" style="116" customWidth="1"/>
    <col min="9987" max="9987" width="19.33203125" style="116" customWidth="1"/>
    <col min="9988" max="9988" width="20.88671875" style="116" customWidth="1"/>
    <col min="9989" max="9989" width="18" style="116" customWidth="1"/>
    <col min="9990" max="9990" width="13.33203125" style="116" customWidth="1"/>
    <col min="9991" max="9991" width="15" style="116" customWidth="1"/>
    <col min="9992" max="9992" width="11.88671875" style="116" customWidth="1"/>
    <col min="9993" max="9993" width="22.6640625" style="116" customWidth="1"/>
    <col min="9994" max="9994" width="8.88671875" style="116"/>
    <col min="9995" max="9995" width="20.6640625" style="116" customWidth="1"/>
    <col min="9996" max="9996" width="14.6640625" style="116" customWidth="1"/>
    <col min="9997" max="9997" width="15.33203125" style="116" customWidth="1"/>
    <col min="9998" max="9998" width="8.88671875" style="116"/>
    <col min="9999" max="9999" width="22.88671875" style="116" customWidth="1"/>
    <col min="10000" max="10000" width="14.33203125" style="116" customWidth="1"/>
    <col min="10001" max="10001" width="14.109375" style="116" customWidth="1"/>
    <col min="10002" max="10002" width="7.44140625" style="116" customWidth="1"/>
    <col min="10003" max="10004" width="8.88671875" style="116"/>
    <col min="10005" max="10005" width="19.33203125" style="116" customWidth="1"/>
    <col min="10006" max="10006" width="16.33203125" style="116" customWidth="1"/>
    <col min="10007" max="10007" width="19.5546875" style="116" customWidth="1"/>
    <col min="10008" max="10008" width="21.109375" style="116" customWidth="1"/>
    <col min="10009" max="10009" width="25" style="116" customWidth="1"/>
    <col min="10010" max="10010" width="20.88671875" style="116" customWidth="1"/>
    <col min="10011" max="10011" width="16.88671875" style="116" customWidth="1"/>
    <col min="10012" max="10012" width="20.88671875" style="116" customWidth="1"/>
    <col min="10013" max="10013" width="20.5546875" style="116" customWidth="1"/>
    <col min="10014" max="10014" width="13.6640625" style="116" customWidth="1"/>
    <col min="10015" max="10015" width="10.6640625" style="116" customWidth="1"/>
    <col min="10016" max="10016" width="19" style="116" customWidth="1"/>
    <col min="10017" max="10017" width="9.109375" style="116" bestFit="1" customWidth="1"/>
    <col min="10018" max="10018" width="15" style="116" customWidth="1"/>
    <col min="10019" max="10019" width="21.5546875" style="116" customWidth="1"/>
    <col min="10020" max="10021" width="8.88671875" style="116"/>
    <col min="10022" max="10022" width="28.109375" style="116" bestFit="1" customWidth="1"/>
    <col min="10023" max="10023" width="8.88671875" style="116"/>
    <col min="10024" max="10024" width="15.6640625" style="116" customWidth="1"/>
    <col min="10025" max="10025" width="19.33203125" style="116" customWidth="1"/>
    <col min="10026" max="10026" width="16.33203125" style="116" customWidth="1"/>
    <col min="10027" max="10027" width="10.44140625" style="116" customWidth="1"/>
    <col min="10028" max="10028" width="13.6640625" style="116" customWidth="1"/>
    <col min="10029" max="10029" width="19.33203125" style="116" customWidth="1"/>
    <col min="10030" max="10030" width="14.6640625" style="116" customWidth="1"/>
    <col min="10031" max="10240" width="8.88671875" style="116"/>
    <col min="10241" max="10241" width="8.6640625" style="116" customWidth="1"/>
    <col min="10242" max="10242" width="21.6640625" style="116" customWidth="1"/>
    <col min="10243" max="10243" width="19.33203125" style="116" customWidth="1"/>
    <col min="10244" max="10244" width="20.88671875" style="116" customWidth="1"/>
    <col min="10245" max="10245" width="18" style="116" customWidth="1"/>
    <col min="10246" max="10246" width="13.33203125" style="116" customWidth="1"/>
    <col min="10247" max="10247" width="15" style="116" customWidth="1"/>
    <col min="10248" max="10248" width="11.88671875" style="116" customWidth="1"/>
    <col min="10249" max="10249" width="22.6640625" style="116" customWidth="1"/>
    <col min="10250" max="10250" width="8.88671875" style="116"/>
    <col min="10251" max="10251" width="20.6640625" style="116" customWidth="1"/>
    <col min="10252" max="10252" width="14.6640625" style="116" customWidth="1"/>
    <col min="10253" max="10253" width="15.33203125" style="116" customWidth="1"/>
    <col min="10254" max="10254" width="8.88671875" style="116"/>
    <col min="10255" max="10255" width="22.88671875" style="116" customWidth="1"/>
    <col min="10256" max="10256" width="14.33203125" style="116" customWidth="1"/>
    <col min="10257" max="10257" width="14.109375" style="116" customWidth="1"/>
    <col min="10258" max="10258" width="7.44140625" style="116" customWidth="1"/>
    <col min="10259" max="10260" width="8.88671875" style="116"/>
    <col min="10261" max="10261" width="19.33203125" style="116" customWidth="1"/>
    <col min="10262" max="10262" width="16.33203125" style="116" customWidth="1"/>
    <col min="10263" max="10263" width="19.5546875" style="116" customWidth="1"/>
    <col min="10264" max="10264" width="21.109375" style="116" customWidth="1"/>
    <col min="10265" max="10265" width="25" style="116" customWidth="1"/>
    <col min="10266" max="10266" width="20.88671875" style="116" customWidth="1"/>
    <col min="10267" max="10267" width="16.88671875" style="116" customWidth="1"/>
    <col min="10268" max="10268" width="20.88671875" style="116" customWidth="1"/>
    <col min="10269" max="10269" width="20.5546875" style="116" customWidth="1"/>
    <col min="10270" max="10270" width="13.6640625" style="116" customWidth="1"/>
    <col min="10271" max="10271" width="10.6640625" style="116" customWidth="1"/>
    <col min="10272" max="10272" width="19" style="116" customWidth="1"/>
    <col min="10273" max="10273" width="9.109375" style="116" bestFit="1" customWidth="1"/>
    <col min="10274" max="10274" width="15" style="116" customWidth="1"/>
    <col min="10275" max="10275" width="21.5546875" style="116" customWidth="1"/>
    <col min="10276" max="10277" width="8.88671875" style="116"/>
    <col min="10278" max="10278" width="28.109375" style="116" bestFit="1" customWidth="1"/>
    <col min="10279" max="10279" width="8.88671875" style="116"/>
    <col min="10280" max="10280" width="15.6640625" style="116" customWidth="1"/>
    <col min="10281" max="10281" width="19.33203125" style="116" customWidth="1"/>
    <col min="10282" max="10282" width="16.33203125" style="116" customWidth="1"/>
    <col min="10283" max="10283" width="10.44140625" style="116" customWidth="1"/>
    <col min="10284" max="10284" width="13.6640625" style="116" customWidth="1"/>
    <col min="10285" max="10285" width="19.33203125" style="116" customWidth="1"/>
    <col min="10286" max="10286" width="14.6640625" style="116" customWidth="1"/>
    <col min="10287" max="10496" width="8.88671875" style="116"/>
    <col min="10497" max="10497" width="8.6640625" style="116" customWidth="1"/>
    <col min="10498" max="10498" width="21.6640625" style="116" customWidth="1"/>
    <col min="10499" max="10499" width="19.33203125" style="116" customWidth="1"/>
    <col min="10500" max="10500" width="20.88671875" style="116" customWidth="1"/>
    <col min="10501" max="10501" width="18" style="116" customWidth="1"/>
    <col min="10502" max="10502" width="13.33203125" style="116" customWidth="1"/>
    <col min="10503" max="10503" width="15" style="116" customWidth="1"/>
    <col min="10504" max="10504" width="11.88671875" style="116" customWidth="1"/>
    <col min="10505" max="10505" width="22.6640625" style="116" customWidth="1"/>
    <col min="10506" max="10506" width="8.88671875" style="116"/>
    <col min="10507" max="10507" width="20.6640625" style="116" customWidth="1"/>
    <col min="10508" max="10508" width="14.6640625" style="116" customWidth="1"/>
    <col min="10509" max="10509" width="15.33203125" style="116" customWidth="1"/>
    <col min="10510" max="10510" width="8.88671875" style="116"/>
    <col min="10511" max="10511" width="22.88671875" style="116" customWidth="1"/>
    <col min="10512" max="10512" width="14.33203125" style="116" customWidth="1"/>
    <col min="10513" max="10513" width="14.109375" style="116" customWidth="1"/>
    <col min="10514" max="10514" width="7.44140625" style="116" customWidth="1"/>
    <col min="10515" max="10516" width="8.88671875" style="116"/>
    <col min="10517" max="10517" width="19.33203125" style="116" customWidth="1"/>
    <col min="10518" max="10518" width="16.33203125" style="116" customWidth="1"/>
    <col min="10519" max="10519" width="19.5546875" style="116" customWidth="1"/>
    <col min="10520" max="10520" width="21.109375" style="116" customWidth="1"/>
    <col min="10521" max="10521" width="25" style="116" customWidth="1"/>
    <col min="10522" max="10522" width="20.88671875" style="116" customWidth="1"/>
    <col min="10523" max="10523" width="16.88671875" style="116" customWidth="1"/>
    <col min="10524" max="10524" width="20.88671875" style="116" customWidth="1"/>
    <col min="10525" max="10525" width="20.5546875" style="116" customWidth="1"/>
    <col min="10526" max="10526" width="13.6640625" style="116" customWidth="1"/>
    <col min="10527" max="10527" width="10.6640625" style="116" customWidth="1"/>
    <col min="10528" max="10528" width="19" style="116" customWidth="1"/>
    <col min="10529" max="10529" width="9.109375" style="116" bestFit="1" customWidth="1"/>
    <col min="10530" max="10530" width="15" style="116" customWidth="1"/>
    <col min="10531" max="10531" width="21.5546875" style="116" customWidth="1"/>
    <col min="10532" max="10533" width="8.88671875" style="116"/>
    <col min="10534" max="10534" width="28.109375" style="116" bestFit="1" customWidth="1"/>
    <col min="10535" max="10535" width="8.88671875" style="116"/>
    <col min="10536" max="10536" width="15.6640625" style="116" customWidth="1"/>
    <col min="10537" max="10537" width="19.33203125" style="116" customWidth="1"/>
    <col min="10538" max="10538" width="16.33203125" style="116" customWidth="1"/>
    <col min="10539" max="10539" width="10.44140625" style="116" customWidth="1"/>
    <col min="10540" max="10540" width="13.6640625" style="116" customWidth="1"/>
    <col min="10541" max="10541" width="19.33203125" style="116" customWidth="1"/>
    <col min="10542" max="10542" width="14.6640625" style="116" customWidth="1"/>
    <col min="10543" max="10752" width="8.88671875" style="116"/>
    <col min="10753" max="10753" width="8.6640625" style="116" customWidth="1"/>
    <col min="10754" max="10754" width="21.6640625" style="116" customWidth="1"/>
    <col min="10755" max="10755" width="19.33203125" style="116" customWidth="1"/>
    <col min="10756" max="10756" width="20.88671875" style="116" customWidth="1"/>
    <col min="10757" max="10757" width="18" style="116" customWidth="1"/>
    <col min="10758" max="10758" width="13.33203125" style="116" customWidth="1"/>
    <col min="10759" max="10759" width="15" style="116" customWidth="1"/>
    <col min="10760" max="10760" width="11.88671875" style="116" customWidth="1"/>
    <col min="10761" max="10761" width="22.6640625" style="116" customWidth="1"/>
    <col min="10762" max="10762" width="8.88671875" style="116"/>
    <col min="10763" max="10763" width="20.6640625" style="116" customWidth="1"/>
    <col min="10764" max="10764" width="14.6640625" style="116" customWidth="1"/>
    <col min="10765" max="10765" width="15.33203125" style="116" customWidth="1"/>
    <col min="10766" max="10766" width="8.88671875" style="116"/>
    <col min="10767" max="10767" width="22.88671875" style="116" customWidth="1"/>
    <col min="10768" max="10768" width="14.33203125" style="116" customWidth="1"/>
    <col min="10769" max="10769" width="14.109375" style="116" customWidth="1"/>
    <col min="10770" max="10770" width="7.44140625" style="116" customWidth="1"/>
    <col min="10771" max="10772" width="8.88671875" style="116"/>
    <col min="10773" max="10773" width="19.33203125" style="116" customWidth="1"/>
    <col min="10774" max="10774" width="16.33203125" style="116" customWidth="1"/>
    <col min="10775" max="10775" width="19.5546875" style="116" customWidth="1"/>
    <col min="10776" max="10776" width="21.109375" style="116" customWidth="1"/>
    <col min="10777" max="10777" width="25" style="116" customWidth="1"/>
    <col min="10778" max="10778" width="20.88671875" style="116" customWidth="1"/>
    <col min="10779" max="10779" width="16.88671875" style="116" customWidth="1"/>
    <col min="10780" max="10780" width="20.88671875" style="116" customWidth="1"/>
    <col min="10781" max="10781" width="20.5546875" style="116" customWidth="1"/>
    <col min="10782" max="10782" width="13.6640625" style="116" customWidth="1"/>
    <col min="10783" max="10783" width="10.6640625" style="116" customWidth="1"/>
    <col min="10784" max="10784" width="19" style="116" customWidth="1"/>
    <col min="10785" max="10785" width="9.109375" style="116" bestFit="1" customWidth="1"/>
    <col min="10786" max="10786" width="15" style="116" customWidth="1"/>
    <col min="10787" max="10787" width="21.5546875" style="116" customWidth="1"/>
    <col min="10788" max="10789" width="8.88671875" style="116"/>
    <col min="10790" max="10790" width="28.109375" style="116" bestFit="1" customWidth="1"/>
    <col min="10791" max="10791" width="8.88671875" style="116"/>
    <col min="10792" max="10792" width="15.6640625" style="116" customWidth="1"/>
    <col min="10793" max="10793" width="19.33203125" style="116" customWidth="1"/>
    <col min="10794" max="10794" width="16.33203125" style="116" customWidth="1"/>
    <col min="10795" max="10795" width="10.44140625" style="116" customWidth="1"/>
    <col min="10796" max="10796" width="13.6640625" style="116" customWidth="1"/>
    <col min="10797" max="10797" width="19.33203125" style="116" customWidth="1"/>
    <col min="10798" max="10798" width="14.6640625" style="116" customWidth="1"/>
    <col min="10799" max="11008" width="8.88671875" style="116"/>
    <col min="11009" max="11009" width="8.6640625" style="116" customWidth="1"/>
    <col min="11010" max="11010" width="21.6640625" style="116" customWidth="1"/>
    <col min="11011" max="11011" width="19.33203125" style="116" customWidth="1"/>
    <col min="11012" max="11012" width="20.88671875" style="116" customWidth="1"/>
    <col min="11013" max="11013" width="18" style="116" customWidth="1"/>
    <col min="11014" max="11014" width="13.33203125" style="116" customWidth="1"/>
    <col min="11015" max="11015" width="15" style="116" customWidth="1"/>
    <col min="11016" max="11016" width="11.88671875" style="116" customWidth="1"/>
    <col min="11017" max="11017" width="22.6640625" style="116" customWidth="1"/>
    <col min="11018" max="11018" width="8.88671875" style="116"/>
    <col min="11019" max="11019" width="20.6640625" style="116" customWidth="1"/>
    <col min="11020" max="11020" width="14.6640625" style="116" customWidth="1"/>
    <col min="11021" max="11021" width="15.33203125" style="116" customWidth="1"/>
    <col min="11022" max="11022" width="8.88671875" style="116"/>
    <col min="11023" max="11023" width="22.88671875" style="116" customWidth="1"/>
    <col min="11024" max="11024" width="14.33203125" style="116" customWidth="1"/>
    <col min="11025" max="11025" width="14.109375" style="116" customWidth="1"/>
    <col min="11026" max="11026" width="7.44140625" style="116" customWidth="1"/>
    <col min="11027" max="11028" width="8.88671875" style="116"/>
    <col min="11029" max="11029" width="19.33203125" style="116" customWidth="1"/>
    <col min="11030" max="11030" width="16.33203125" style="116" customWidth="1"/>
    <col min="11031" max="11031" width="19.5546875" style="116" customWidth="1"/>
    <col min="11032" max="11032" width="21.109375" style="116" customWidth="1"/>
    <col min="11033" max="11033" width="25" style="116" customWidth="1"/>
    <col min="11034" max="11034" width="20.88671875" style="116" customWidth="1"/>
    <col min="11035" max="11035" width="16.88671875" style="116" customWidth="1"/>
    <col min="11036" max="11036" width="20.88671875" style="116" customWidth="1"/>
    <col min="11037" max="11037" width="20.5546875" style="116" customWidth="1"/>
    <col min="11038" max="11038" width="13.6640625" style="116" customWidth="1"/>
    <col min="11039" max="11039" width="10.6640625" style="116" customWidth="1"/>
    <col min="11040" max="11040" width="19" style="116" customWidth="1"/>
    <col min="11041" max="11041" width="9.109375" style="116" bestFit="1" customWidth="1"/>
    <col min="11042" max="11042" width="15" style="116" customWidth="1"/>
    <col min="11043" max="11043" width="21.5546875" style="116" customWidth="1"/>
    <col min="11044" max="11045" width="8.88671875" style="116"/>
    <col min="11046" max="11046" width="28.109375" style="116" bestFit="1" customWidth="1"/>
    <col min="11047" max="11047" width="8.88671875" style="116"/>
    <col min="11048" max="11048" width="15.6640625" style="116" customWidth="1"/>
    <col min="11049" max="11049" width="19.33203125" style="116" customWidth="1"/>
    <col min="11050" max="11050" width="16.33203125" style="116" customWidth="1"/>
    <col min="11051" max="11051" width="10.44140625" style="116" customWidth="1"/>
    <col min="11052" max="11052" width="13.6640625" style="116" customWidth="1"/>
    <col min="11053" max="11053" width="19.33203125" style="116" customWidth="1"/>
    <col min="11054" max="11054" width="14.6640625" style="116" customWidth="1"/>
    <col min="11055" max="11264" width="8.88671875" style="116"/>
    <col min="11265" max="11265" width="8.6640625" style="116" customWidth="1"/>
    <col min="11266" max="11266" width="21.6640625" style="116" customWidth="1"/>
    <col min="11267" max="11267" width="19.33203125" style="116" customWidth="1"/>
    <col min="11268" max="11268" width="20.88671875" style="116" customWidth="1"/>
    <col min="11269" max="11269" width="18" style="116" customWidth="1"/>
    <col min="11270" max="11270" width="13.33203125" style="116" customWidth="1"/>
    <col min="11271" max="11271" width="15" style="116" customWidth="1"/>
    <col min="11272" max="11272" width="11.88671875" style="116" customWidth="1"/>
    <col min="11273" max="11273" width="22.6640625" style="116" customWidth="1"/>
    <col min="11274" max="11274" width="8.88671875" style="116"/>
    <col min="11275" max="11275" width="20.6640625" style="116" customWidth="1"/>
    <col min="11276" max="11276" width="14.6640625" style="116" customWidth="1"/>
    <col min="11277" max="11277" width="15.33203125" style="116" customWidth="1"/>
    <col min="11278" max="11278" width="8.88671875" style="116"/>
    <col min="11279" max="11279" width="22.88671875" style="116" customWidth="1"/>
    <col min="11280" max="11280" width="14.33203125" style="116" customWidth="1"/>
    <col min="11281" max="11281" width="14.109375" style="116" customWidth="1"/>
    <col min="11282" max="11282" width="7.44140625" style="116" customWidth="1"/>
    <col min="11283" max="11284" width="8.88671875" style="116"/>
    <col min="11285" max="11285" width="19.33203125" style="116" customWidth="1"/>
    <col min="11286" max="11286" width="16.33203125" style="116" customWidth="1"/>
    <col min="11287" max="11287" width="19.5546875" style="116" customWidth="1"/>
    <col min="11288" max="11288" width="21.109375" style="116" customWidth="1"/>
    <col min="11289" max="11289" width="25" style="116" customWidth="1"/>
    <col min="11290" max="11290" width="20.88671875" style="116" customWidth="1"/>
    <col min="11291" max="11291" width="16.88671875" style="116" customWidth="1"/>
    <col min="11292" max="11292" width="20.88671875" style="116" customWidth="1"/>
    <col min="11293" max="11293" width="20.5546875" style="116" customWidth="1"/>
    <col min="11294" max="11294" width="13.6640625" style="116" customWidth="1"/>
    <col min="11295" max="11295" width="10.6640625" style="116" customWidth="1"/>
    <col min="11296" max="11296" width="19" style="116" customWidth="1"/>
    <col min="11297" max="11297" width="9.109375" style="116" bestFit="1" customWidth="1"/>
    <col min="11298" max="11298" width="15" style="116" customWidth="1"/>
    <col min="11299" max="11299" width="21.5546875" style="116" customWidth="1"/>
    <col min="11300" max="11301" width="8.88671875" style="116"/>
    <col min="11302" max="11302" width="28.109375" style="116" bestFit="1" customWidth="1"/>
    <col min="11303" max="11303" width="8.88671875" style="116"/>
    <col min="11304" max="11304" width="15.6640625" style="116" customWidth="1"/>
    <col min="11305" max="11305" width="19.33203125" style="116" customWidth="1"/>
    <col min="11306" max="11306" width="16.33203125" style="116" customWidth="1"/>
    <col min="11307" max="11307" width="10.44140625" style="116" customWidth="1"/>
    <col min="11308" max="11308" width="13.6640625" style="116" customWidth="1"/>
    <col min="11309" max="11309" width="19.33203125" style="116" customWidth="1"/>
    <col min="11310" max="11310" width="14.6640625" style="116" customWidth="1"/>
    <col min="11311" max="11520" width="8.88671875" style="116"/>
    <col min="11521" max="11521" width="8.6640625" style="116" customWidth="1"/>
    <col min="11522" max="11522" width="21.6640625" style="116" customWidth="1"/>
    <col min="11523" max="11523" width="19.33203125" style="116" customWidth="1"/>
    <col min="11524" max="11524" width="20.88671875" style="116" customWidth="1"/>
    <col min="11525" max="11525" width="18" style="116" customWidth="1"/>
    <col min="11526" max="11526" width="13.33203125" style="116" customWidth="1"/>
    <col min="11527" max="11527" width="15" style="116" customWidth="1"/>
    <col min="11528" max="11528" width="11.88671875" style="116" customWidth="1"/>
    <col min="11529" max="11529" width="22.6640625" style="116" customWidth="1"/>
    <col min="11530" max="11530" width="8.88671875" style="116"/>
    <col min="11531" max="11531" width="20.6640625" style="116" customWidth="1"/>
    <col min="11532" max="11532" width="14.6640625" style="116" customWidth="1"/>
    <col min="11533" max="11533" width="15.33203125" style="116" customWidth="1"/>
    <col min="11534" max="11534" width="8.88671875" style="116"/>
    <col min="11535" max="11535" width="22.88671875" style="116" customWidth="1"/>
    <col min="11536" max="11536" width="14.33203125" style="116" customWidth="1"/>
    <col min="11537" max="11537" width="14.109375" style="116" customWidth="1"/>
    <col min="11538" max="11538" width="7.44140625" style="116" customWidth="1"/>
    <col min="11539" max="11540" width="8.88671875" style="116"/>
    <col min="11541" max="11541" width="19.33203125" style="116" customWidth="1"/>
    <col min="11542" max="11542" width="16.33203125" style="116" customWidth="1"/>
    <col min="11543" max="11543" width="19.5546875" style="116" customWidth="1"/>
    <col min="11544" max="11544" width="21.109375" style="116" customWidth="1"/>
    <col min="11545" max="11545" width="25" style="116" customWidth="1"/>
    <col min="11546" max="11546" width="20.88671875" style="116" customWidth="1"/>
    <col min="11547" max="11547" width="16.88671875" style="116" customWidth="1"/>
    <col min="11548" max="11548" width="20.88671875" style="116" customWidth="1"/>
    <col min="11549" max="11549" width="20.5546875" style="116" customWidth="1"/>
    <col min="11550" max="11550" width="13.6640625" style="116" customWidth="1"/>
    <col min="11551" max="11551" width="10.6640625" style="116" customWidth="1"/>
    <col min="11552" max="11552" width="19" style="116" customWidth="1"/>
    <col min="11553" max="11553" width="9.109375" style="116" bestFit="1" customWidth="1"/>
    <col min="11554" max="11554" width="15" style="116" customWidth="1"/>
    <col min="11555" max="11555" width="21.5546875" style="116" customWidth="1"/>
    <col min="11556" max="11557" width="8.88671875" style="116"/>
    <col min="11558" max="11558" width="28.109375" style="116" bestFit="1" customWidth="1"/>
    <col min="11559" max="11559" width="8.88671875" style="116"/>
    <col min="11560" max="11560" width="15.6640625" style="116" customWidth="1"/>
    <col min="11561" max="11561" width="19.33203125" style="116" customWidth="1"/>
    <col min="11562" max="11562" width="16.33203125" style="116" customWidth="1"/>
    <col min="11563" max="11563" width="10.44140625" style="116" customWidth="1"/>
    <col min="11564" max="11564" width="13.6640625" style="116" customWidth="1"/>
    <col min="11565" max="11565" width="19.33203125" style="116" customWidth="1"/>
    <col min="11566" max="11566" width="14.6640625" style="116" customWidth="1"/>
    <col min="11567" max="11776" width="8.88671875" style="116"/>
    <col min="11777" max="11777" width="8.6640625" style="116" customWidth="1"/>
    <col min="11778" max="11778" width="21.6640625" style="116" customWidth="1"/>
    <col min="11779" max="11779" width="19.33203125" style="116" customWidth="1"/>
    <col min="11780" max="11780" width="20.88671875" style="116" customWidth="1"/>
    <col min="11781" max="11781" width="18" style="116" customWidth="1"/>
    <col min="11782" max="11782" width="13.33203125" style="116" customWidth="1"/>
    <col min="11783" max="11783" width="15" style="116" customWidth="1"/>
    <col min="11784" max="11784" width="11.88671875" style="116" customWidth="1"/>
    <col min="11785" max="11785" width="22.6640625" style="116" customWidth="1"/>
    <col min="11786" max="11786" width="8.88671875" style="116"/>
    <col min="11787" max="11787" width="20.6640625" style="116" customWidth="1"/>
    <col min="11788" max="11788" width="14.6640625" style="116" customWidth="1"/>
    <col min="11789" max="11789" width="15.33203125" style="116" customWidth="1"/>
    <col min="11790" max="11790" width="8.88671875" style="116"/>
    <col min="11791" max="11791" width="22.88671875" style="116" customWidth="1"/>
    <col min="11792" max="11792" width="14.33203125" style="116" customWidth="1"/>
    <col min="11793" max="11793" width="14.109375" style="116" customWidth="1"/>
    <col min="11794" max="11794" width="7.44140625" style="116" customWidth="1"/>
    <col min="11795" max="11796" width="8.88671875" style="116"/>
    <col min="11797" max="11797" width="19.33203125" style="116" customWidth="1"/>
    <col min="11798" max="11798" width="16.33203125" style="116" customWidth="1"/>
    <col min="11799" max="11799" width="19.5546875" style="116" customWidth="1"/>
    <col min="11800" max="11800" width="21.109375" style="116" customWidth="1"/>
    <col min="11801" max="11801" width="25" style="116" customWidth="1"/>
    <col min="11802" max="11802" width="20.88671875" style="116" customWidth="1"/>
    <col min="11803" max="11803" width="16.88671875" style="116" customWidth="1"/>
    <col min="11804" max="11804" width="20.88671875" style="116" customWidth="1"/>
    <col min="11805" max="11805" width="20.5546875" style="116" customWidth="1"/>
    <col min="11806" max="11806" width="13.6640625" style="116" customWidth="1"/>
    <col min="11807" max="11807" width="10.6640625" style="116" customWidth="1"/>
    <col min="11808" max="11808" width="19" style="116" customWidth="1"/>
    <col min="11809" max="11809" width="9.109375" style="116" bestFit="1" customWidth="1"/>
    <col min="11810" max="11810" width="15" style="116" customWidth="1"/>
    <col min="11811" max="11811" width="21.5546875" style="116" customWidth="1"/>
    <col min="11812" max="11813" width="8.88671875" style="116"/>
    <col min="11814" max="11814" width="28.109375" style="116" bestFit="1" customWidth="1"/>
    <col min="11815" max="11815" width="8.88671875" style="116"/>
    <col min="11816" max="11816" width="15.6640625" style="116" customWidth="1"/>
    <col min="11817" max="11817" width="19.33203125" style="116" customWidth="1"/>
    <col min="11818" max="11818" width="16.33203125" style="116" customWidth="1"/>
    <col min="11819" max="11819" width="10.44140625" style="116" customWidth="1"/>
    <col min="11820" max="11820" width="13.6640625" style="116" customWidth="1"/>
    <col min="11821" max="11821" width="19.33203125" style="116" customWidth="1"/>
    <col min="11822" max="11822" width="14.6640625" style="116" customWidth="1"/>
    <col min="11823" max="12032" width="8.88671875" style="116"/>
    <col min="12033" max="12033" width="8.6640625" style="116" customWidth="1"/>
    <col min="12034" max="12034" width="21.6640625" style="116" customWidth="1"/>
    <col min="12035" max="12035" width="19.33203125" style="116" customWidth="1"/>
    <col min="12036" max="12036" width="20.88671875" style="116" customWidth="1"/>
    <col min="12037" max="12037" width="18" style="116" customWidth="1"/>
    <col min="12038" max="12038" width="13.33203125" style="116" customWidth="1"/>
    <col min="12039" max="12039" width="15" style="116" customWidth="1"/>
    <col min="12040" max="12040" width="11.88671875" style="116" customWidth="1"/>
    <col min="12041" max="12041" width="22.6640625" style="116" customWidth="1"/>
    <col min="12042" max="12042" width="8.88671875" style="116"/>
    <col min="12043" max="12043" width="20.6640625" style="116" customWidth="1"/>
    <col min="12044" max="12044" width="14.6640625" style="116" customWidth="1"/>
    <col min="12045" max="12045" width="15.33203125" style="116" customWidth="1"/>
    <col min="12046" max="12046" width="8.88671875" style="116"/>
    <col min="12047" max="12047" width="22.88671875" style="116" customWidth="1"/>
    <col min="12048" max="12048" width="14.33203125" style="116" customWidth="1"/>
    <col min="12049" max="12049" width="14.109375" style="116" customWidth="1"/>
    <col min="12050" max="12050" width="7.44140625" style="116" customWidth="1"/>
    <col min="12051" max="12052" width="8.88671875" style="116"/>
    <col min="12053" max="12053" width="19.33203125" style="116" customWidth="1"/>
    <col min="12054" max="12054" width="16.33203125" style="116" customWidth="1"/>
    <col min="12055" max="12055" width="19.5546875" style="116" customWidth="1"/>
    <col min="12056" max="12056" width="21.109375" style="116" customWidth="1"/>
    <col min="12057" max="12057" width="25" style="116" customWidth="1"/>
    <col min="12058" max="12058" width="20.88671875" style="116" customWidth="1"/>
    <col min="12059" max="12059" width="16.88671875" style="116" customWidth="1"/>
    <col min="12060" max="12060" width="20.88671875" style="116" customWidth="1"/>
    <col min="12061" max="12061" width="20.5546875" style="116" customWidth="1"/>
    <col min="12062" max="12062" width="13.6640625" style="116" customWidth="1"/>
    <col min="12063" max="12063" width="10.6640625" style="116" customWidth="1"/>
    <col min="12064" max="12064" width="19" style="116" customWidth="1"/>
    <col min="12065" max="12065" width="9.109375" style="116" bestFit="1" customWidth="1"/>
    <col min="12066" max="12066" width="15" style="116" customWidth="1"/>
    <col min="12067" max="12067" width="21.5546875" style="116" customWidth="1"/>
    <col min="12068" max="12069" width="8.88671875" style="116"/>
    <col min="12070" max="12070" width="28.109375" style="116" bestFit="1" customWidth="1"/>
    <col min="12071" max="12071" width="8.88671875" style="116"/>
    <col min="12072" max="12072" width="15.6640625" style="116" customWidth="1"/>
    <col min="12073" max="12073" width="19.33203125" style="116" customWidth="1"/>
    <col min="12074" max="12074" width="16.33203125" style="116" customWidth="1"/>
    <col min="12075" max="12075" width="10.44140625" style="116" customWidth="1"/>
    <col min="12076" max="12076" width="13.6640625" style="116" customWidth="1"/>
    <col min="12077" max="12077" width="19.33203125" style="116" customWidth="1"/>
    <col min="12078" max="12078" width="14.6640625" style="116" customWidth="1"/>
    <col min="12079" max="12288" width="8.88671875" style="116"/>
    <col min="12289" max="12289" width="8.6640625" style="116" customWidth="1"/>
    <col min="12290" max="12290" width="21.6640625" style="116" customWidth="1"/>
    <col min="12291" max="12291" width="19.33203125" style="116" customWidth="1"/>
    <col min="12292" max="12292" width="20.88671875" style="116" customWidth="1"/>
    <col min="12293" max="12293" width="18" style="116" customWidth="1"/>
    <col min="12294" max="12294" width="13.33203125" style="116" customWidth="1"/>
    <col min="12295" max="12295" width="15" style="116" customWidth="1"/>
    <col min="12296" max="12296" width="11.88671875" style="116" customWidth="1"/>
    <col min="12297" max="12297" width="22.6640625" style="116" customWidth="1"/>
    <col min="12298" max="12298" width="8.88671875" style="116"/>
    <col min="12299" max="12299" width="20.6640625" style="116" customWidth="1"/>
    <col min="12300" max="12300" width="14.6640625" style="116" customWidth="1"/>
    <col min="12301" max="12301" width="15.33203125" style="116" customWidth="1"/>
    <col min="12302" max="12302" width="8.88671875" style="116"/>
    <col min="12303" max="12303" width="22.88671875" style="116" customWidth="1"/>
    <col min="12304" max="12304" width="14.33203125" style="116" customWidth="1"/>
    <col min="12305" max="12305" width="14.109375" style="116" customWidth="1"/>
    <col min="12306" max="12306" width="7.44140625" style="116" customWidth="1"/>
    <col min="12307" max="12308" width="8.88671875" style="116"/>
    <col min="12309" max="12309" width="19.33203125" style="116" customWidth="1"/>
    <col min="12310" max="12310" width="16.33203125" style="116" customWidth="1"/>
    <col min="12311" max="12311" width="19.5546875" style="116" customWidth="1"/>
    <col min="12312" max="12312" width="21.109375" style="116" customWidth="1"/>
    <col min="12313" max="12313" width="25" style="116" customWidth="1"/>
    <col min="12314" max="12314" width="20.88671875" style="116" customWidth="1"/>
    <col min="12315" max="12315" width="16.88671875" style="116" customWidth="1"/>
    <col min="12316" max="12316" width="20.88671875" style="116" customWidth="1"/>
    <col min="12317" max="12317" width="20.5546875" style="116" customWidth="1"/>
    <col min="12318" max="12318" width="13.6640625" style="116" customWidth="1"/>
    <col min="12319" max="12319" width="10.6640625" style="116" customWidth="1"/>
    <col min="12320" max="12320" width="19" style="116" customWidth="1"/>
    <col min="12321" max="12321" width="9.109375" style="116" bestFit="1" customWidth="1"/>
    <col min="12322" max="12322" width="15" style="116" customWidth="1"/>
    <col min="12323" max="12323" width="21.5546875" style="116" customWidth="1"/>
    <col min="12324" max="12325" width="8.88671875" style="116"/>
    <col min="12326" max="12326" width="28.109375" style="116" bestFit="1" customWidth="1"/>
    <col min="12327" max="12327" width="8.88671875" style="116"/>
    <col min="12328" max="12328" width="15.6640625" style="116" customWidth="1"/>
    <col min="12329" max="12329" width="19.33203125" style="116" customWidth="1"/>
    <col min="12330" max="12330" width="16.33203125" style="116" customWidth="1"/>
    <col min="12331" max="12331" width="10.44140625" style="116" customWidth="1"/>
    <col min="12332" max="12332" width="13.6640625" style="116" customWidth="1"/>
    <col min="12333" max="12333" width="19.33203125" style="116" customWidth="1"/>
    <col min="12334" max="12334" width="14.6640625" style="116" customWidth="1"/>
    <col min="12335" max="12544" width="8.88671875" style="116"/>
    <col min="12545" max="12545" width="8.6640625" style="116" customWidth="1"/>
    <col min="12546" max="12546" width="21.6640625" style="116" customWidth="1"/>
    <col min="12547" max="12547" width="19.33203125" style="116" customWidth="1"/>
    <col min="12548" max="12548" width="20.88671875" style="116" customWidth="1"/>
    <col min="12549" max="12549" width="18" style="116" customWidth="1"/>
    <col min="12550" max="12550" width="13.33203125" style="116" customWidth="1"/>
    <col min="12551" max="12551" width="15" style="116" customWidth="1"/>
    <col min="12552" max="12552" width="11.88671875" style="116" customWidth="1"/>
    <col min="12553" max="12553" width="22.6640625" style="116" customWidth="1"/>
    <col min="12554" max="12554" width="8.88671875" style="116"/>
    <col min="12555" max="12555" width="20.6640625" style="116" customWidth="1"/>
    <col min="12556" max="12556" width="14.6640625" style="116" customWidth="1"/>
    <col min="12557" max="12557" width="15.33203125" style="116" customWidth="1"/>
    <col min="12558" max="12558" width="8.88671875" style="116"/>
    <col min="12559" max="12559" width="22.88671875" style="116" customWidth="1"/>
    <col min="12560" max="12560" width="14.33203125" style="116" customWidth="1"/>
    <col min="12561" max="12561" width="14.109375" style="116" customWidth="1"/>
    <col min="12562" max="12562" width="7.44140625" style="116" customWidth="1"/>
    <col min="12563" max="12564" width="8.88671875" style="116"/>
    <col min="12565" max="12565" width="19.33203125" style="116" customWidth="1"/>
    <col min="12566" max="12566" width="16.33203125" style="116" customWidth="1"/>
    <col min="12567" max="12567" width="19.5546875" style="116" customWidth="1"/>
    <col min="12568" max="12568" width="21.109375" style="116" customWidth="1"/>
    <col min="12569" max="12569" width="25" style="116" customWidth="1"/>
    <col min="12570" max="12570" width="20.88671875" style="116" customWidth="1"/>
    <col min="12571" max="12571" width="16.88671875" style="116" customWidth="1"/>
    <col min="12572" max="12572" width="20.88671875" style="116" customWidth="1"/>
    <col min="12573" max="12573" width="20.5546875" style="116" customWidth="1"/>
    <col min="12574" max="12574" width="13.6640625" style="116" customWidth="1"/>
    <col min="12575" max="12575" width="10.6640625" style="116" customWidth="1"/>
    <col min="12576" max="12576" width="19" style="116" customWidth="1"/>
    <col min="12577" max="12577" width="9.109375" style="116" bestFit="1" customWidth="1"/>
    <col min="12578" max="12578" width="15" style="116" customWidth="1"/>
    <col min="12579" max="12579" width="21.5546875" style="116" customWidth="1"/>
    <col min="12580" max="12581" width="8.88671875" style="116"/>
    <col min="12582" max="12582" width="28.109375" style="116" bestFit="1" customWidth="1"/>
    <col min="12583" max="12583" width="8.88671875" style="116"/>
    <col min="12584" max="12584" width="15.6640625" style="116" customWidth="1"/>
    <col min="12585" max="12585" width="19.33203125" style="116" customWidth="1"/>
    <col min="12586" max="12586" width="16.33203125" style="116" customWidth="1"/>
    <col min="12587" max="12587" width="10.44140625" style="116" customWidth="1"/>
    <col min="12588" max="12588" width="13.6640625" style="116" customWidth="1"/>
    <col min="12589" max="12589" width="19.33203125" style="116" customWidth="1"/>
    <col min="12590" max="12590" width="14.6640625" style="116" customWidth="1"/>
    <col min="12591" max="12800" width="8.88671875" style="116"/>
    <col min="12801" max="12801" width="8.6640625" style="116" customWidth="1"/>
    <col min="12802" max="12802" width="21.6640625" style="116" customWidth="1"/>
    <col min="12803" max="12803" width="19.33203125" style="116" customWidth="1"/>
    <col min="12804" max="12804" width="20.88671875" style="116" customWidth="1"/>
    <col min="12805" max="12805" width="18" style="116" customWidth="1"/>
    <col min="12806" max="12806" width="13.33203125" style="116" customWidth="1"/>
    <col min="12807" max="12807" width="15" style="116" customWidth="1"/>
    <col min="12808" max="12808" width="11.88671875" style="116" customWidth="1"/>
    <col min="12809" max="12809" width="22.6640625" style="116" customWidth="1"/>
    <col min="12810" max="12810" width="8.88671875" style="116"/>
    <col min="12811" max="12811" width="20.6640625" style="116" customWidth="1"/>
    <col min="12812" max="12812" width="14.6640625" style="116" customWidth="1"/>
    <col min="12813" max="12813" width="15.33203125" style="116" customWidth="1"/>
    <col min="12814" max="12814" width="8.88671875" style="116"/>
    <col min="12815" max="12815" width="22.88671875" style="116" customWidth="1"/>
    <col min="12816" max="12816" width="14.33203125" style="116" customWidth="1"/>
    <col min="12817" max="12817" width="14.109375" style="116" customWidth="1"/>
    <col min="12818" max="12818" width="7.44140625" style="116" customWidth="1"/>
    <col min="12819" max="12820" width="8.88671875" style="116"/>
    <col min="12821" max="12821" width="19.33203125" style="116" customWidth="1"/>
    <col min="12822" max="12822" width="16.33203125" style="116" customWidth="1"/>
    <col min="12823" max="12823" width="19.5546875" style="116" customWidth="1"/>
    <col min="12824" max="12824" width="21.109375" style="116" customWidth="1"/>
    <col min="12825" max="12825" width="25" style="116" customWidth="1"/>
    <col min="12826" max="12826" width="20.88671875" style="116" customWidth="1"/>
    <col min="12827" max="12827" width="16.88671875" style="116" customWidth="1"/>
    <col min="12828" max="12828" width="20.88671875" style="116" customWidth="1"/>
    <col min="12829" max="12829" width="20.5546875" style="116" customWidth="1"/>
    <col min="12830" max="12830" width="13.6640625" style="116" customWidth="1"/>
    <col min="12831" max="12831" width="10.6640625" style="116" customWidth="1"/>
    <col min="12832" max="12832" width="19" style="116" customWidth="1"/>
    <col min="12833" max="12833" width="9.109375" style="116" bestFit="1" customWidth="1"/>
    <col min="12834" max="12834" width="15" style="116" customWidth="1"/>
    <col min="12835" max="12835" width="21.5546875" style="116" customWidth="1"/>
    <col min="12836" max="12837" width="8.88671875" style="116"/>
    <col min="12838" max="12838" width="28.109375" style="116" bestFit="1" customWidth="1"/>
    <col min="12839" max="12839" width="8.88671875" style="116"/>
    <col min="12840" max="12840" width="15.6640625" style="116" customWidth="1"/>
    <col min="12841" max="12841" width="19.33203125" style="116" customWidth="1"/>
    <col min="12842" max="12842" width="16.33203125" style="116" customWidth="1"/>
    <col min="12843" max="12843" width="10.44140625" style="116" customWidth="1"/>
    <col min="12844" max="12844" width="13.6640625" style="116" customWidth="1"/>
    <col min="12845" max="12845" width="19.33203125" style="116" customWidth="1"/>
    <col min="12846" max="12846" width="14.6640625" style="116" customWidth="1"/>
    <col min="12847" max="13056" width="8.88671875" style="116"/>
    <col min="13057" max="13057" width="8.6640625" style="116" customWidth="1"/>
    <col min="13058" max="13058" width="21.6640625" style="116" customWidth="1"/>
    <col min="13059" max="13059" width="19.33203125" style="116" customWidth="1"/>
    <col min="13060" max="13060" width="20.88671875" style="116" customWidth="1"/>
    <col min="13061" max="13061" width="18" style="116" customWidth="1"/>
    <col min="13062" max="13062" width="13.33203125" style="116" customWidth="1"/>
    <col min="13063" max="13063" width="15" style="116" customWidth="1"/>
    <col min="13064" max="13064" width="11.88671875" style="116" customWidth="1"/>
    <col min="13065" max="13065" width="22.6640625" style="116" customWidth="1"/>
    <col min="13066" max="13066" width="8.88671875" style="116"/>
    <col min="13067" max="13067" width="20.6640625" style="116" customWidth="1"/>
    <col min="13068" max="13068" width="14.6640625" style="116" customWidth="1"/>
    <col min="13069" max="13069" width="15.33203125" style="116" customWidth="1"/>
    <col min="13070" max="13070" width="8.88671875" style="116"/>
    <col min="13071" max="13071" width="22.88671875" style="116" customWidth="1"/>
    <col min="13072" max="13072" width="14.33203125" style="116" customWidth="1"/>
    <col min="13073" max="13073" width="14.109375" style="116" customWidth="1"/>
    <col min="13074" max="13074" width="7.44140625" style="116" customWidth="1"/>
    <col min="13075" max="13076" width="8.88671875" style="116"/>
    <col min="13077" max="13077" width="19.33203125" style="116" customWidth="1"/>
    <col min="13078" max="13078" width="16.33203125" style="116" customWidth="1"/>
    <col min="13079" max="13079" width="19.5546875" style="116" customWidth="1"/>
    <col min="13080" max="13080" width="21.109375" style="116" customWidth="1"/>
    <col min="13081" max="13081" width="25" style="116" customWidth="1"/>
    <col min="13082" max="13082" width="20.88671875" style="116" customWidth="1"/>
    <col min="13083" max="13083" width="16.88671875" style="116" customWidth="1"/>
    <col min="13084" max="13084" width="20.88671875" style="116" customWidth="1"/>
    <col min="13085" max="13085" width="20.5546875" style="116" customWidth="1"/>
    <col min="13086" max="13086" width="13.6640625" style="116" customWidth="1"/>
    <col min="13087" max="13087" width="10.6640625" style="116" customWidth="1"/>
    <col min="13088" max="13088" width="19" style="116" customWidth="1"/>
    <col min="13089" max="13089" width="9.109375" style="116" bestFit="1" customWidth="1"/>
    <col min="13090" max="13090" width="15" style="116" customWidth="1"/>
    <col min="13091" max="13091" width="21.5546875" style="116" customWidth="1"/>
    <col min="13092" max="13093" width="8.88671875" style="116"/>
    <col min="13094" max="13094" width="28.109375" style="116" bestFit="1" customWidth="1"/>
    <col min="13095" max="13095" width="8.88671875" style="116"/>
    <col min="13096" max="13096" width="15.6640625" style="116" customWidth="1"/>
    <col min="13097" max="13097" width="19.33203125" style="116" customWidth="1"/>
    <col min="13098" max="13098" width="16.33203125" style="116" customWidth="1"/>
    <col min="13099" max="13099" width="10.44140625" style="116" customWidth="1"/>
    <col min="13100" max="13100" width="13.6640625" style="116" customWidth="1"/>
    <col min="13101" max="13101" width="19.33203125" style="116" customWidth="1"/>
    <col min="13102" max="13102" width="14.6640625" style="116" customWidth="1"/>
    <col min="13103" max="13312" width="8.88671875" style="116"/>
    <col min="13313" max="13313" width="8.6640625" style="116" customWidth="1"/>
    <col min="13314" max="13314" width="21.6640625" style="116" customWidth="1"/>
    <col min="13315" max="13315" width="19.33203125" style="116" customWidth="1"/>
    <col min="13316" max="13316" width="20.88671875" style="116" customWidth="1"/>
    <col min="13317" max="13317" width="18" style="116" customWidth="1"/>
    <col min="13318" max="13318" width="13.33203125" style="116" customWidth="1"/>
    <col min="13319" max="13319" width="15" style="116" customWidth="1"/>
    <col min="13320" max="13320" width="11.88671875" style="116" customWidth="1"/>
    <col min="13321" max="13321" width="22.6640625" style="116" customWidth="1"/>
    <col min="13322" max="13322" width="8.88671875" style="116"/>
    <col min="13323" max="13323" width="20.6640625" style="116" customWidth="1"/>
    <col min="13324" max="13324" width="14.6640625" style="116" customWidth="1"/>
    <col min="13325" max="13325" width="15.33203125" style="116" customWidth="1"/>
    <col min="13326" max="13326" width="8.88671875" style="116"/>
    <col min="13327" max="13327" width="22.88671875" style="116" customWidth="1"/>
    <col min="13328" max="13328" width="14.33203125" style="116" customWidth="1"/>
    <col min="13329" max="13329" width="14.109375" style="116" customWidth="1"/>
    <col min="13330" max="13330" width="7.44140625" style="116" customWidth="1"/>
    <col min="13331" max="13332" width="8.88671875" style="116"/>
    <col min="13333" max="13333" width="19.33203125" style="116" customWidth="1"/>
    <col min="13334" max="13334" width="16.33203125" style="116" customWidth="1"/>
    <col min="13335" max="13335" width="19.5546875" style="116" customWidth="1"/>
    <col min="13336" max="13336" width="21.109375" style="116" customWidth="1"/>
    <col min="13337" max="13337" width="25" style="116" customWidth="1"/>
    <col min="13338" max="13338" width="20.88671875" style="116" customWidth="1"/>
    <col min="13339" max="13339" width="16.88671875" style="116" customWidth="1"/>
    <col min="13340" max="13340" width="20.88671875" style="116" customWidth="1"/>
    <col min="13341" max="13341" width="20.5546875" style="116" customWidth="1"/>
    <col min="13342" max="13342" width="13.6640625" style="116" customWidth="1"/>
    <col min="13343" max="13343" width="10.6640625" style="116" customWidth="1"/>
    <col min="13344" max="13344" width="19" style="116" customWidth="1"/>
    <col min="13345" max="13345" width="9.109375" style="116" bestFit="1" customWidth="1"/>
    <col min="13346" max="13346" width="15" style="116" customWidth="1"/>
    <col min="13347" max="13347" width="21.5546875" style="116" customWidth="1"/>
    <col min="13348" max="13349" width="8.88671875" style="116"/>
    <col min="13350" max="13350" width="28.109375" style="116" bestFit="1" customWidth="1"/>
    <col min="13351" max="13351" width="8.88671875" style="116"/>
    <col min="13352" max="13352" width="15.6640625" style="116" customWidth="1"/>
    <col min="13353" max="13353" width="19.33203125" style="116" customWidth="1"/>
    <col min="13354" max="13354" width="16.33203125" style="116" customWidth="1"/>
    <col min="13355" max="13355" width="10.44140625" style="116" customWidth="1"/>
    <col min="13356" max="13356" width="13.6640625" style="116" customWidth="1"/>
    <col min="13357" max="13357" width="19.33203125" style="116" customWidth="1"/>
    <col min="13358" max="13358" width="14.6640625" style="116" customWidth="1"/>
    <col min="13359" max="13568" width="8.88671875" style="116"/>
    <col min="13569" max="13569" width="8.6640625" style="116" customWidth="1"/>
    <col min="13570" max="13570" width="21.6640625" style="116" customWidth="1"/>
    <col min="13571" max="13571" width="19.33203125" style="116" customWidth="1"/>
    <col min="13572" max="13572" width="20.88671875" style="116" customWidth="1"/>
    <col min="13573" max="13573" width="18" style="116" customWidth="1"/>
    <col min="13574" max="13574" width="13.33203125" style="116" customWidth="1"/>
    <col min="13575" max="13575" width="15" style="116" customWidth="1"/>
    <col min="13576" max="13576" width="11.88671875" style="116" customWidth="1"/>
    <col min="13577" max="13577" width="22.6640625" style="116" customWidth="1"/>
    <col min="13578" max="13578" width="8.88671875" style="116"/>
    <col min="13579" max="13579" width="20.6640625" style="116" customWidth="1"/>
    <col min="13580" max="13580" width="14.6640625" style="116" customWidth="1"/>
    <col min="13581" max="13581" width="15.33203125" style="116" customWidth="1"/>
    <col min="13582" max="13582" width="8.88671875" style="116"/>
    <col min="13583" max="13583" width="22.88671875" style="116" customWidth="1"/>
    <col min="13584" max="13584" width="14.33203125" style="116" customWidth="1"/>
    <col min="13585" max="13585" width="14.109375" style="116" customWidth="1"/>
    <col min="13586" max="13586" width="7.44140625" style="116" customWidth="1"/>
    <col min="13587" max="13588" width="8.88671875" style="116"/>
    <col min="13589" max="13589" width="19.33203125" style="116" customWidth="1"/>
    <col min="13590" max="13590" width="16.33203125" style="116" customWidth="1"/>
    <col min="13591" max="13591" width="19.5546875" style="116" customWidth="1"/>
    <col min="13592" max="13592" width="21.109375" style="116" customWidth="1"/>
    <col min="13593" max="13593" width="25" style="116" customWidth="1"/>
    <col min="13594" max="13594" width="20.88671875" style="116" customWidth="1"/>
    <col min="13595" max="13595" width="16.88671875" style="116" customWidth="1"/>
    <col min="13596" max="13596" width="20.88671875" style="116" customWidth="1"/>
    <col min="13597" max="13597" width="20.5546875" style="116" customWidth="1"/>
    <col min="13598" max="13598" width="13.6640625" style="116" customWidth="1"/>
    <col min="13599" max="13599" width="10.6640625" style="116" customWidth="1"/>
    <col min="13600" max="13600" width="19" style="116" customWidth="1"/>
    <col min="13601" max="13601" width="9.109375" style="116" bestFit="1" customWidth="1"/>
    <col min="13602" max="13602" width="15" style="116" customWidth="1"/>
    <col min="13603" max="13603" width="21.5546875" style="116" customWidth="1"/>
    <col min="13604" max="13605" width="8.88671875" style="116"/>
    <col min="13606" max="13606" width="28.109375" style="116" bestFit="1" customWidth="1"/>
    <col min="13607" max="13607" width="8.88671875" style="116"/>
    <col min="13608" max="13608" width="15.6640625" style="116" customWidth="1"/>
    <col min="13609" max="13609" width="19.33203125" style="116" customWidth="1"/>
    <col min="13610" max="13610" width="16.33203125" style="116" customWidth="1"/>
    <col min="13611" max="13611" width="10.44140625" style="116" customWidth="1"/>
    <col min="13612" max="13612" width="13.6640625" style="116" customWidth="1"/>
    <col min="13613" max="13613" width="19.33203125" style="116" customWidth="1"/>
    <col min="13614" max="13614" width="14.6640625" style="116" customWidth="1"/>
    <col min="13615" max="13824" width="8.88671875" style="116"/>
    <col min="13825" max="13825" width="8.6640625" style="116" customWidth="1"/>
    <col min="13826" max="13826" width="21.6640625" style="116" customWidth="1"/>
    <col min="13827" max="13827" width="19.33203125" style="116" customWidth="1"/>
    <col min="13828" max="13828" width="20.88671875" style="116" customWidth="1"/>
    <col min="13829" max="13829" width="18" style="116" customWidth="1"/>
    <col min="13830" max="13830" width="13.33203125" style="116" customWidth="1"/>
    <col min="13831" max="13831" width="15" style="116" customWidth="1"/>
    <col min="13832" max="13832" width="11.88671875" style="116" customWidth="1"/>
    <col min="13833" max="13833" width="22.6640625" style="116" customWidth="1"/>
    <col min="13834" max="13834" width="8.88671875" style="116"/>
    <col min="13835" max="13835" width="20.6640625" style="116" customWidth="1"/>
    <col min="13836" max="13836" width="14.6640625" style="116" customWidth="1"/>
    <col min="13837" max="13837" width="15.33203125" style="116" customWidth="1"/>
    <col min="13838" max="13838" width="8.88671875" style="116"/>
    <col min="13839" max="13839" width="22.88671875" style="116" customWidth="1"/>
    <col min="13840" max="13840" width="14.33203125" style="116" customWidth="1"/>
    <col min="13841" max="13841" width="14.109375" style="116" customWidth="1"/>
    <col min="13842" max="13842" width="7.44140625" style="116" customWidth="1"/>
    <col min="13843" max="13844" width="8.88671875" style="116"/>
    <col min="13845" max="13845" width="19.33203125" style="116" customWidth="1"/>
    <col min="13846" max="13846" width="16.33203125" style="116" customWidth="1"/>
    <col min="13847" max="13847" width="19.5546875" style="116" customWidth="1"/>
    <col min="13848" max="13848" width="21.109375" style="116" customWidth="1"/>
    <col min="13849" max="13849" width="25" style="116" customWidth="1"/>
    <col min="13850" max="13850" width="20.88671875" style="116" customWidth="1"/>
    <col min="13851" max="13851" width="16.88671875" style="116" customWidth="1"/>
    <col min="13852" max="13852" width="20.88671875" style="116" customWidth="1"/>
    <col min="13853" max="13853" width="20.5546875" style="116" customWidth="1"/>
    <col min="13854" max="13854" width="13.6640625" style="116" customWidth="1"/>
    <col min="13855" max="13855" width="10.6640625" style="116" customWidth="1"/>
    <col min="13856" max="13856" width="19" style="116" customWidth="1"/>
    <col min="13857" max="13857" width="9.109375" style="116" bestFit="1" customWidth="1"/>
    <col min="13858" max="13858" width="15" style="116" customWidth="1"/>
    <col min="13859" max="13859" width="21.5546875" style="116" customWidth="1"/>
    <col min="13860" max="13861" width="8.88671875" style="116"/>
    <col min="13862" max="13862" width="28.109375" style="116" bestFit="1" customWidth="1"/>
    <col min="13863" max="13863" width="8.88671875" style="116"/>
    <col min="13864" max="13864" width="15.6640625" style="116" customWidth="1"/>
    <col min="13865" max="13865" width="19.33203125" style="116" customWidth="1"/>
    <col min="13866" max="13866" width="16.33203125" style="116" customWidth="1"/>
    <col min="13867" max="13867" width="10.44140625" style="116" customWidth="1"/>
    <col min="13868" max="13868" width="13.6640625" style="116" customWidth="1"/>
    <col min="13869" max="13869" width="19.33203125" style="116" customWidth="1"/>
    <col min="13870" max="13870" width="14.6640625" style="116" customWidth="1"/>
    <col min="13871" max="14080" width="8.88671875" style="116"/>
    <col min="14081" max="14081" width="8.6640625" style="116" customWidth="1"/>
    <col min="14082" max="14082" width="21.6640625" style="116" customWidth="1"/>
    <col min="14083" max="14083" width="19.33203125" style="116" customWidth="1"/>
    <col min="14084" max="14084" width="20.88671875" style="116" customWidth="1"/>
    <col min="14085" max="14085" width="18" style="116" customWidth="1"/>
    <col min="14086" max="14086" width="13.33203125" style="116" customWidth="1"/>
    <col min="14087" max="14087" width="15" style="116" customWidth="1"/>
    <col min="14088" max="14088" width="11.88671875" style="116" customWidth="1"/>
    <col min="14089" max="14089" width="22.6640625" style="116" customWidth="1"/>
    <col min="14090" max="14090" width="8.88671875" style="116"/>
    <col min="14091" max="14091" width="20.6640625" style="116" customWidth="1"/>
    <col min="14092" max="14092" width="14.6640625" style="116" customWidth="1"/>
    <col min="14093" max="14093" width="15.33203125" style="116" customWidth="1"/>
    <col min="14094" max="14094" width="8.88671875" style="116"/>
    <col min="14095" max="14095" width="22.88671875" style="116" customWidth="1"/>
    <col min="14096" max="14096" width="14.33203125" style="116" customWidth="1"/>
    <col min="14097" max="14097" width="14.109375" style="116" customWidth="1"/>
    <col min="14098" max="14098" width="7.44140625" style="116" customWidth="1"/>
    <col min="14099" max="14100" width="8.88671875" style="116"/>
    <col min="14101" max="14101" width="19.33203125" style="116" customWidth="1"/>
    <col min="14102" max="14102" width="16.33203125" style="116" customWidth="1"/>
    <col min="14103" max="14103" width="19.5546875" style="116" customWidth="1"/>
    <col min="14104" max="14104" width="21.109375" style="116" customWidth="1"/>
    <col min="14105" max="14105" width="25" style="116" customWidth="1"/>
    <col min="14106" max="14106" width="20.88671875" style="116" customWidth="1"/>
    <col min="14107" max="14107" width="16.88671875" style="116" customWidth="1"/>
    <col min="14108" max="14108" width="20.88671875" style="116" customWidth="1"/>
    <col min="14109" max="14109" width="20.5546875" style="116" customWidth="1"/>
    <col min="14110" max="14110" width="13.6640625" style="116" customWidth="1"/>
    <col min="14111" max="14111" width="10.6640625" style="116" customWidth="1"/>
    <col min="14112" max="14112" width="19" style="116" customWidth="1"/>
    <col min="14113" max="14113" width="9.109375" style="116" bestFit="1" customWidth="1"/>
    <col min="14114" max="14114" width="15" style="116" customWidth="1"/>
    <col min="14115" max="14115" width="21.5546875" style="116" customWidth="1"/>
    <col min="14116" max="14117" width="8.88671875" style="116"/>
    <col min="14118" max="14118" width="28.109375" style="116" bestFit="1" customWidth="1"/>
    <col min="14119" max="14119" width="8.88671875" style="116"/>
    <col min="14120" max="14120" width="15.6640625" style="116" customWidth="1"/>
    <col min="14121" max="14121" width="19.33203125" style="116" customWidth="1"/>
    <col min="14122" max="14122" width="16.33203125" style="116" customWidth="1"/>
    <col min="14123" max="14123" width="10.44140625" style="116" customWidth="1"/>
    <col min="14124" max="14124" width="13.6640625" style="116" customWidth="1"/>
    <col min="14125" max="14125" width="19.33203125" style="116" customWidth="1"/>
    <col min="14126" max="14126" width="14.6640625" style="116" customWidth="1"/>
    <col min="14127" max="14336" width="8.88671875" style="116"/>
    <col min="14337" max="14337" width="8.6640625" style="116" customWidth="1"/>
    <col min="14338" max="14338" width="21.6640625" style="116" customWidth="1"/>
    <col min="14339" max="14339" width="19.33203125" style="116" customWidth="1"/>
    <col min="14340" max="14340" width="20.88671875" style="116" customWidth="1"/>
    <col min="14341" max="14341" width="18" style="116" customWidth="1"/>
    <col min="14342" max="14342" width="13.33203125" style="116" customWidth="1"/>
    <col min="14343" max="14343" width="15" style="116" customWidth="1"/>
    <col min="14344" max="14344" width="11.88671875" style="116" customWidth="1"/>
    <col min="14345" max="14345" width="22.6640625" style="116" customWidth="1"/>
    <col min="14346" max="14346" width="8.88671875" style="116"/>
    <col min="14347" max="14347" width="20.6640625" style="116" customWidth="1"/>
    <col min="14348" max="14348" width="14.6640625" style="116" customWidth="1"/>
    <col min="14349" max="14349" width="15.33203125" style="116" customWidth="1"/>
    <col min="14350" max="14350" width="8.88671875" style="116"/>
    <col min="14351" max="14351" width="22.88671875" style="116" customWidth="1"/>
    <col min="14352" max="14352" width="14.33203125" style="116" customWidth="1"/>
    <col min="14353" max="14353" width="14.109375" style="116" customWidth="1"/>
    <col min="14354" max="14354" width="7.44140625" style="116" customWidth="1"/>
    <col min="14355" max="14356" width="8.88671875" style="116"/>
    <col min="14357" max="14357" width="19.33203125" style="116" customWidth="1"/>
    <col min="14358" max="14358" width="16.33203125" style="116" customWidth="1"/>
    <col min="14359" max="14359" width="19.5546875" style="116" customWidth="1"/>
    <col min="14360" max="14360" width="21.109375" style="116" customWidth="1"/>
    <col min="14361" max="14361" width="25" style="116" customWidth="1"/>
    <col min="14362" max="14362" width="20.88671875" style="116" customWidth="1"/>
    <col min="14363" max="14363" width="16.88671875" style="116" customWidth="1"/>
    <col min="14364" max="14364" width="20.88671875" style="116" customWidth="1"/>
    <col min="14365" max="14365" width="20.5546875" style="116" customWidth="1"/>
    <col min="14366" max="14366" width="13.6640625" style="116" customWidth="1"/>
    <col min="14367" max="14367" width="10.6640625" style="116" customWidth="1"/>
    <col min="14368" max="14368" width="19" style="116" customWidth="1"/>
    <col min="14369" max="14369" width="9.109375" style="116" bestFit="1" customWidth="1"/>
    <col min="14370" max="14370" width="15" style="116" customWidth="1"/>
    <col min="14371" max="14371" width="21.5546875" style="116" customWidth="1"/>
    <col min="14372" max="14373" width="8.88671875" style="116"/>
    <col min="14374" max="14374" width="28.109375" style="116" bestFit="1" customWidth="1"/>
    <col min="14375" max="14375" width="8.88671875" style="116"/>
    <col min="14376" max="14376" width="15.6640625" style="116" customWidth="1"/>
    <col min="14377" max="14377" width="19.33203125" style="116" customWidth="1"/>
    <col min="14378" max="14378" width="16.33203125" style="116" customWidth="1"/>
    <col min="14379" max="14379" width="10.44140625" style="116" customWidth="1"/>
    <col min="14380" max="14380" width="13.6640625" style="116" customWidth="1"/>
    <col min="14381" max="14381" width="19.33203125" style="116" customWidth="1"/>
    <col min="14382" max="14382" width="14.6640625" style="116" customWidth="1"/>
    <col min="14383" max="14592" width="8.88671875" style="116"/>
    <col min="14593" max="14593" width="8.6640625" style="116" customWidth="1"/>
    <col min="14594" max="14594" width="21.6640625" style="116" customWidth="1"/>
    <col min="14595" max="14595" width="19.33203125" style="116" customWidth="1"/>
    <col min="14596" max="14596" width="20.88671875" style="116" customWidth="1"/>
    <col min="14597" max="14597" width="18" style="116" customWidth="1"/>
    <col min="14598" max="14598" width="13.33203125" style="116" customWidth="1"/>
    <col min="14599" max="14599" width="15" style="116" customWidth="1"/>
    <col min="14600" max="14600" width="11.88671875" style="116" customWidth="1"/>
    <col min="14601" max="14601" width="22.6640625" style="116" customWidth="1"/>
    <col min="14602" max="14602" width="8.88671875" style="116"/>
    <col min="14603" max="14603" width="20.6640625" style="116" customWidth="1"/>
    <col min="14604" max="14604" width="14.6640625" style="116" customWidth="1"/>
    <col min="14605" max="14605" width="15.33203125" style="116" customWidth="1"/>
    <col min="14606" max="14606" width="8.88671875" style="116"/>
    <col min="14607" max="14607" width="22.88671875" style="116" customWidth="1"/>
    <col min="14608" max="14608" width="14.33203125" style="116" customWidth="1"/>
    <col min="14609" max="14609" width="14.109375" style="116" customWidth="1"/>
    <col min="14610" max="14610" width="7.44140625" style="116" customWidth="1"/>
    <col min="14611" max="14612" width="8.88671875" style="116"/>
    <col min="14613" max="14613" width="19.33203125" style="116" customWidth="1"/>
    <col min="14614" max="14614" width="16.33203125" style="116" customWidth="1"/>
    <col min="14615" max="14615" width="19.5546875" style="116" customWidth="1"/>
    <col min="14616" max="14616" width="21.109375" style="116" customWidth="1"/>
    <col min="14617" max="14617" width="25" style="116" customWidth="1"/>
    <col min="14618" max="14618" width="20.88671875" style="116" customWidth="1"/>
    <col min="14619" max="14619" width="16.88671875" style="116" customWidth="1"/>
    <col min="14620" max="14620" width="20.88671875" style="116" customWidth="1"/>
    <col min="14621" max="14621" width="20.5546875" style="116" customWidth="1"/>
    <col min="14622" max="14622" width="13.6640625" style="116" customWidth="1"/>
    <col min="14623" max="14623" width="10.6640625" style="116" customWidth="1"/>
    <col min="14624" max="14624" width="19" style="116" customWidth="1"/>
    <col min="14625" max="14625" width="9.109375" style="116" bestFit="1" customWidth="1"/>
    <col min="14626" max="14626" width="15" style="116" customWidth="1"/>
    <col min="14627" max="14627" width="21.5546875" style="116" customWidth="1"/>
    <col min="14628" max="14629" width="8.88671875" style="116"/>
    <col min="14630" max="14630" width="28.109375" style="116" bestFit="1" customWidth="1"/>
    <col min="14631" max="14631" width="8.88671875" style="116"/>
    <col min="14632" max="14632" width="15.6640625" style="116" customWidth="1"/>
    <col min="14633" max="14633" width="19.33203125" style="116" customWidth="1"/>
    <col min="14634" max="14634" width="16.33203125" style="116" customWidth="1"/>
    <col min="14635" max="14635" width="10.44140625" style="116" customWidth="1"/>
    <col min="14636" max="14636" width="13.6640625" style="116" customWidth="1"/>
    <col min="14637" max="14637" width="19.33203125" style="116" customWidth="1"/>
    <col min="14638" max="14638" width="14.6640625" style="116" customWidth="1"/>
    <col min="14639" max="14848" width="8.88671875" style="116"/>
    <col min="14849" max="14849" width="8.6640625" style="116" customWidth="1"/>
    <col min="14850" max="14850" width="21.6640625" style="116" customWidth="1"/>
    <col min="14851" max="14851" width="19.33203125" style="116" customWidth="1"/>
    <col min="14852" max="14852" width="20.88671875" style="116" customWidth="1"/>
    <col min="14853" max="14853" width="18" style="116" customWidth="1"/>
    <col min="14854" max="14854" width="13.33203125" style="116" customWidth="1"/>
    <col min="14855" max="14855" width="15" style="116" customWidth="1"/>
    <col min="14856" max="14856" width="11.88671875" style="116" customWidth="1"/>
    <col min="14857" max="14857" width="22.6640625" style="116" customWidth="1"/>
    <col min="14858" max="14858" width="8.88671875" style="116"/>
    <col min="14859" max="14859" width="20.6640625" style="116" customWidth="1"/>
    <col min="14860" max="14860" width="14.6640625" style="116" customWidth="1"/>
    <col min="14861" max="14861" width="15.33203125" style="116" customWidth="1"/>
    <col min="14862" max="14862" width="8.88671875" style="116"/>
    <col min="14863" max="14863" width="22.88671875" style="116" customWidth="1"/>
    <col min="14864" max="14864" width="14.33203125" style="116" customWidth="1"/>
    <col min="14865" max="14865" width="14.109375" style="116" customWidth="1"/>
    <col min="14866" max="14866" width="7.44140625" style="116" customWidth="1"/>
    <col min="14867" max="14868" width="8.88671875" style="116"/>
    <col min="14869" max="14869" width="19.33203125" style="116" customWidth="1"/>
    <col min="14870" max="14870" width="16.33203125" style="116" customWidth="1"/>
    <col min="14871" max="14871" width="19.5546875" style="116" customWidth="1"/>
    <col min="14872" max="14872" width="21.109375" style="116" customWidth="1"/>
    <col min="14873" max="14873" width="25" style="116" customWidth="1"/>
    <col min="14874" max="14874" width="20.88671875" style="116" customWidth="1"/>
    <col min="14875" max="14875" width="16.88671875" style="116" customWidth="1"/>
    <col min="14876" max="14876" width="20.88671875" style="116" customWidth="1"/>
    <col min="14877" max="14877" width="20.5546875" style="116" customWidth="1"/>
    <col min="14878" max="14878" width="13.6640625" style="116" customWidth="1"/>
    <col min="14879" max="14879" width="10.6640625" style="116" customWidth="1"/>
    <col min="14880" max="14880" width="19" style="116" customWidth="1"/>
    <col min="14881" max="14881" width="9.109375" style="116" bestFit="1" customWidth="1"/>
    <col min="14882" max="14882" width="15" style="116" customWidth="1"/>
    <col min="14883" max="14883" width="21.5546875" style="116" customWidth="1"/>
    <col min="14884" max="14885" width="8.88671875" style="116"/>
    <col min="14886" max="14886" width="28.109375" style="116" bestFit="1" customWidth="1"/>
    <col min="14887" max="14887" width="8.88671875" style="116"/>
    <col min="14888" max="14888" width="15.6640625" style="116" customWidth="1"/>
    <col min="14889" max="14889" width="19.33203125" style="116" customWidth="1"/>
    <col min="14890" max="14890" width="16.33203125" style="116" customWidth="1"/>
    <col min="14891" max="14891" width="10.44140625" style="116" customWidth="1"/>
    <col min="14892" max="14892" width="13.6640625" style="116" customWidth="1"/>
    <col min="14893" max="14893" width="19.33203125" style="116" customWidth="1"/>
    <col min="14894" max="14894" width="14.6640625" style="116" customWidth="1"/>
    <col min="14895" max="15104" width="8.88671875" style="116"/>
    <col min="15105" max="15105" width="8.6640625" style="116" customWidth="1"/>
    <col min="15106" max="15106" width="21.6640625" style="116" customWidth="1"/>
    <col min="15107" max="15107" width="19.33203125" style="116" customWidth="1"/>
    <col min="15108" max="15108" width="20.88671875" style="116" customWidth="1"/>
    <col min="15109" max="15109" width="18" style="116" customWidth="1"/>
    <col min="15110" max="15110" width="13.33203125" style="116" customWidth="1"/>
    <col min="15111" max="15111" width="15" style="116" customWidth="1"/>
    <col min="15112" max="15112" width="11.88671875" style="116" customWidth="1"/>
    <col min="15113" max="15113" width="22.6640625" style="116" customWidth="1"/>
    <col min="15114" max="15114" width="8.88671875" style="116"/>
    <col min="15115" max="15115" width="20.6640625" style="116" customWidth="1"/>
    <col min="15116" max="15116" width="14.6640625" style="116" customWidth="1"/>
    <col min="15117" max="15117" width="15.33203125" style="116" customWidth="1"/>
    <col min="15118" max="15118" width="8.88671875" style="116"/>
    <col min="15119" max="15119" width="22.88671875" style="116" customWidth="1"/>
    <col min="15120" max="15120" width="14.33203125" style="116" customWidth="1"/>
    <col min="15121" max="15121" width="14.109375" style="116" customWidth="1"/>
    <col min="15122" max="15122" width="7.44140625" style="116" customWidth="1"/>
    <col min="15123" max="15124" width="8.88671875" style="116"/>
    <col min="15125" max="15125" width="19.33203125" style="116" customWidth="1"/>
    <col min="15126" max="15126" width="16.33203125" style="116" customWidth="1"/>
    <col min="15127" max="15127" width="19.5546875" style="116" customWidth="1"/>
    <col min="15128" max="15128" width="21.109375" style="116" customWidth="1"/>
    <col min="15129" max="15129" width="25" style="116" customWidth="1"/>
    <col min="15130" max="15130" width="20.88671875" style="116" customWidth="1"/>
    <col min="15131" max="15131" width="16.88671875" style="116" customWidth="1"/>
    <col min="15132" max="15132" width="20.88671875" style="116" customWidth="1"/>
    <col min="15133" max="15133" width="20.5546875" style="116" customWidth="1"/>
    <col min="15134" max="15134" width="13.6640625" style="116" customWidth="1"/>
    <col min="15135" max="15135" width="10.6640625" style="116" customWidth="1"/>
    <col min="15136" max="15136" width="19" style="116" customWidth="1"/>
    <col min="15137" max="15137" width="9.109375" style="116" bestFit="1" customWidth="1"/>
    <col min="15138" max="15138" width="15" style="116" customWidth="1"/>
    <col min="15139" max="15139" width="21.5546875" style="116" customWidth="1"/>
    <col min="15140" max="15141" width="8.88671875" style="116"/>
    <col min="15142" max="15142" width="28.109375" style="116" bestFit="1" customWidth="1"/>
    <col min="15143" max="15143" width="8.88671875" style="116"/>
    <col min="15144" max="15144" width="15.6640625" style="116" customWidth="1"/>
    <col min="15145" max="15145" width="19.33203125" style="116" customWidth="1"/>
    <col min="15146" max="15146" width="16.33203125" style="116" customWidth="1"/>
    <col min="15147" max="15147" width="10.44140625" style="116" customWidth="1"/>
    <col min="15148" max="15148" width="13.6640625" style="116" customWidth="1"/>
    <col min="15149" max="15149" width="19.33203125" style="116" customWidth="1"/>
    <col min="15150" max="15150" width="14.6640625" style="116" customWidth="1"/>
    <col min="15151" max="15360" width="8.88671875" style="116"/>
    <col min="15361" max="15361" width="8.6640625" style="116" customWidth="1"/>
    <col min="15362" max="15362" width="21.6640625" style="116" customWidth="1"/>
    <col min="15363" max="15363" width="19.33203125" style="116" customWidth="1"/>
    <col min="15364" max="15364" width="20.88671875" style="116" customWidth="1"/>
    <col min="15365" max="15365" width="18" style="116" customWidth="1"/>
    <col min="15366" max="15366" width="13.33203125" style="116" customWidth="1"/>
    <col min="15367" max="15367" width="15" style="116" customWidth="1"/>
    <col min="15368" max="15368" width="11.88671875" style="116" customWidth="1"/>
    <col min="15369" max="15369" width="22.6640625" style="116" customWidth="1"/>
    <col min="15370" max="15370" width="8.88671875" style="116"/>
    <col min="15371" max="15371" width="20.6640625" style="116" customWidth="1"/>
    <col min="15372" max="15372" width="14.6640625" style="116" customWidth="1"/>
    <col min="15373" max="15373" width="15.33203125" style="116" customWidth="1"/>
    <col min="15374" max="15374" width="8.88671875" style="116"/>
    <col min="15375" max="15375" width="22.88671875" style="116" customWidth="1"/>
    <col min="15376" max="15376" width="14.33203125" style="116" customWidth="1"/>
    <col min="15377" max="15377" width="14.109375" style="116" customWidth="1"/>
    <col min="15378" max="15378" width="7.44140625" style="116" customWidth="1"/>
    <col min="15379" max="15380" width="8.88671875" style="116"/>
    <col min="15381" max="15381" width="19.33203125" style="116" customWidth="1"/>
    <col min="15382" max="15382" width="16.33203125" style="116" customWidth="1"/>
    <col min="15383" max="15383" width="19.5546875" style="116" customWidth="1"/>
    <col min="15384" max="15384" width="21.109375" style="116" customWidth="1"/>
    <col min="15385" max="15385" width="25" style="116" customWidth="1"/>
    <col min="15386" max="15386" width="20.88671875" style="116" customWidth="1"/>
    <col min="15387" max="15387" width="16.88671875" style="116" customWidth="1"/>
    <col min="15388" max="15388" width="20.88671875" style="116" customWidth="1"/>
    <col min="15389" max="15389" width="20.5546875" style="116" customWidth="1"/>
    <col min="15390" max="15390" width="13.6640625" style="116" customWidth="1"/>
    <col min="15391" max="15391" width="10.6640625" style="116" customWidth="1"/>
    <col min="15392" max="15392" width="19" style="116" customWidth="1"/>
    <col min="15393" max="15393" width="9.109375" style="116" bestFit="1" customWidth="1"/>
    <col min="15394" max="15394" width="15" style="116" customWidth="1"/>
    <col min="15395" max="15395" width="21.5546875" style="116" customWidth="1"/>
    <col min="15396" max="15397" width="8.88671875" style="116"/>
    <col min="15398" max="15398" width="28.109375" style="116" bestFit="1" customWidth="1"/>
    <col min="15399" max="15399" width="8.88671875" style="116"/>
    <col min="15400" max="15400" width="15.6640625" style="116" customWidth="1"/>
    <col min="15401" max="15401" width="19.33203125" style="116" customWidth="1"/>
    <col min="15402" max="15402" width="16.33203125" style="116" customWidth="1"/>
    <col min="15403" max="15403" width="10.44140625" style="116" customWidth="1"/>
    <col min="15404" max="15404" width="13.6640625" style="116" customWidth="1"/>
    <col min="15405" max="15405" width="19.33203125" style="116" customWidth="1"/>
    <col min="15406" max="15406" width="14.6640625" style="116" customWidth="1"/>
    <col min="15407" max="15616" width="8.88671875" style="116"/>
    <col min="15617" max="15617" width="8.6640625" style="116" customWidth="1"/>
    <col min="15618" max="15618" width="21.6640625" style="116" customWidth="1"/>
    <col min="15619" max="15619" width="19.33203125" style="116" customWidth="1"/>
    <col min="15620" max="15620" width="20.88671875" style="116" customWidth="1"/>
    <col min="15621" max="15621" width="18" style="116" customWidth="1"/>
    <col min="15622" max="15622" width="13.33203125" style="116" customWidth="1"/>
    <col min="15623" max="15623" width="15" style="116" customWidth="1"/>
    <col min="15624" max="15624" width="11.88671875" style="116" customWidth="1"/>
    <col min="15625" max="15625" width="22.6640625" style="116" customWidth="1"/>
    <col min="15626" max="15626" width="8.88671875" style="116"/>
    <col min="15627" max="15627" width="20.6640625" style="116" customWidth="1"/>
    <col min="15628" max="15628" width="14.6640625" style="116" customWidth="1"/>
    <col min="15629" max="15629" width="15.33203125" style="116" customWidth="1"/>
    <col min="15630" max="15630" width="8.88671875" style="116"/>
    <col min="15631" max="15631" width="22.88671875" style="116" customWidth="1"/>
    <col min="15632" max="15632" width="14.33203125" style="116" customWidth="1"/>
    <col min="15633" max="15633" width="14.109375" style="116" customWidth="1"/>
    <col min="15634" max="15634" width="7.44140625" style="116" customWidth="1"/>
    <col min="15635" max="15636" width="8.88671875" style="116"/>
    <col min="15637" max="15637" width="19.33203125" style="116" customWidth="1"/>
    <col min="15638" max="15638" width="16.33203125" style="116" customWidth="1"/>
    <col min="15639" max="15639" width="19.5546875" style="116" customWidth="1"/>
    <col min="15640" max="15640" width="21.109375" style="116" customWidth="1"/>
    <col min="15641" max="15641" width="25" style="116" customWidth="1"/>
    <col min="15642" max="15642" width="20.88671875" style="116" customWidth="1"/>
    <col min="15643" max="15643" width="16.88671875" style="116" customWidth="1"/>
    <col min="15644" max="15644" width="20.88671875" style="116" customWidth="1"/>
    <col min="15645" max="15645" width="20.5546875" style="116" customWidth="1"/>
    <col min="15646" max="15646" width="13.6640625" style="116" customWidth="1"/>
    <col min="15647" max="15647" width="10.6640625" style="116" customWidth="1"/>
    <col min="15648" max="15648" width="19" style="116" customWidth="1"/>
    <col min="15649" max="15649" width="9.109375" style="116" bestFit="1" customWidth="1"/>
    <col min="15650" max="15650" width="15" style="116" customWidth="1"/>
    <col min="15651" max="15651" width="21.5546875" style="116" customWidth="1"/>
    <col min="15652" max="15653" width="8.88671875" style="116"/>
    <col min="15654" max="15654" width="28.109375" style="116" bestFit="1" customWidth="1"/>
    <col min="15655" max="15655" width="8.88671875" style="116"/>
    <col min="15656" max="15656" width="15.6640625" style="116" customWidth="1"/>
    <col min="15657" max="15657" width="19.33203125" style="116" customWidth="1"/>
    <col min="15658" max="15658" width="16.33203125" style="116" customWidth="1"/>
    <col min="15659" max="15659" width="10.44140625" style="116" customWidth="1"/>
    <col min="15660" max="15660" width="13.6640625" style="116" customWidth="1"/>
    <col min="15661" max="15661" width="19.33203125" style="116" customWidth="1"/>
    <col min="15662" max="15662" width="14.6640625" style="116" customWidth="1"/>
    <col min="15663" max="15872" width="8.88671875" style="116"/>
    <col min="15873" max="15873" width="8.6640625" style="116" customWidth="1"/>
    <col min="15874" max="15874" width="21.6640625" style="116" customWidth="1"/>
    <col min="15875" max="15875" width="19.33203125" style="116" customWidth="1"/>
    <col min="15876" max="15876" width="20.88671875" style="116" customWidth="1"/>
    <col min="15877" max="15877" width="18" style="116" customWidth="1"/>
    <col min="15878" max="15878" width="13.33203125" style="116" customWidth="1"/>
    <col min="15879" max="15879" width="15" style="116" customWidth="1"/>
    <col min="15880" max="15880" width="11.88671875" style="116" customWidth="1"/>
    <col min="15881" max="15881" width="22.6640625" style="116" customWidth="1"/>
    <col min="15882" max="15882" width="8.88671875" style="116"/>
    <col min="15883" max="15883" width="20.6640625" style="116" customWidth="1"/>
    <col min="15884" max="15884" width="14.6640625" style="116" customWidth="1"/>
    <col min="15885" max="15885" width="15.33203125" style="116" customWidth="1"/>
    <col min="15886" max="15886" width="8.88671875" style="116"/>
    <col min="15887" max="15887" width="22.88671875" style="116" customWidth="1"/>
    <col min="15888" max="15888" width="14.33203125" style="116" customWidth="1"/>
    <col min="15889" max="15889" width="14.109375" style="116" customWidth="1"/>
    <col min="15890" max="15890" width="7.44140625" style="116" customWidth="1"/>
    <col min="15891" max="15892" width="8.88671875" style="116"/>
    <col min="15893" max="15893" width="19.33203125" style="116" customWidth="1"/>
    <col min="15894" max="15894" width="16.33203125" style="116" customWidth="1"/>
    <col min="15895" max="15895" width="19.5546875" style="116" customWidth="1"/>
    <col min="15896" max="15896" width="21.109375" style="116" customWidth="1"/>
    <col min="15897" max="15897" width="25" style="116" customWidth="1"/>
    <col min="15898" max="15898" width="20.88671875" style="116" customWidth="1"/>
    <col min="15899" max="15899" width="16.88671875" style="116" customWidth="1"/>
    <col min="15900" max="15900" width="20.88671875" style="116" customWidth="1"/>
    <col min="15901" max="15901" width="20.5546875" style="116" customWidth="1"/>
    <col min="15902" max="15902" width="13.6640625" style="116" customWidth="1"/>
    <col min="15903" max="15903" width="10.6640625" style="116" customWidth="1"/>
    <col min="15904" max="15904" width="19" style="116" customWidth="1"/>
    <col min="15905" max="15905" width="9.109375" style="116" bestFit="1" customWidth="1"/>
    <col min="15906" max="15906" width="15" style="116" customWidth="1"/>
    <col min="15907" max="15907" width="21.5546875" style="116" customWidth="1"/>
    <col min="15908" max="15909" width="8.88671875" style="116"/>
    <col min="15910" max="15910" width="28.109375" style="116" bestFit="1" customWidth="1"/>
    <col min="15911" max="15911" width="8.88671875" style="116"/>
    <col min="15912" max="15912" width="15.6640625" style="116" customWidth="1"/>
    <col min="15913" max="15913" width="19.33203125" style="116" customWidth="1"/>
    <col min="15914" max="15914" width="16.33203125" style="116" customWidth="1"/>
    <col min="15915" max="15915" width="10.44140625" style="116" customWidth="1"/>
    <col min="15916" max="15916" width="13.6640625" style="116" customWidth="1"/>
    <col min="15917" max="15917" width="19.33203125" style="116" customWidth="1"/>
    <col min="15918" max="15918" width="14.6640625" style="116" customWidth="1"/>
    <col min="15919" max="16128" width="8.88671875" style="116"/>
    <col min="16129" max="16129" width="8.6640625" style="116" customWidth="1"/>
    <col min="16130" max="16130" width="21.6640625" style="116" customWidth="1"/>
    <col min="16131" max="16131" width="19.33203125" style="116" customWidth="1"/>
    <col min="16132" max="16132" width="20.88671875" style="116" customWidth="1"/>
    <col min="16133" max="16133" width="18" style="116" customWidth="1"/>
    <col min="16134" max="16134" width="13.33203125" style="116" customWidth="1"/>
    <col min="16135" max="16135" width="15" style="116" customWidth="1"/>
    <col min="16136" max="16136" width="11.88671875" style="116" customWidth="1"/>
    <col min="16137" max="16137" width="22.6640625" style="116" customWidth="1"/>
    <col min="16138" max="16138" width="8.88671875" style="116"/>
    <col min="16139" max="16139" width="20.6640625" style="116" customWidth="1"/>
    <col min="16140" max="16140" width="14.6640625" style="116" customWidth="1"/>
    <col min="16141" max="16141" width="15.33203125" style="116" customWidth="1"/>
    <col min="16142" max="16142" width="8.88671875" style="116"/>
    <col min="16143" max="16143" width="22.88671875" style="116" customWidth="1"/>
    <col min="16144" max="16144" width="14.33203125" style="116" customWidth="1"/>
    <col min="16145" max="16145" width="14.109375" style="116" customWidth="1"/>
    <col min="16146" max="16146" width="7.44140625" style="116" customWidth="1"/>
    <col min="16147" max="16148" width="8.88671875" style="116"/>
    <col min="16149" max="16149" width="19.33203125" style="116" customWidth="1"/>
    <col min="16150" max="16150" width="16.33203125" style="116" customWidth="1"/>
    <col min="16151" max="16151" width="19.5546875" style="116" customWidth="1"/>
    <col min="16152" max="16152" width="21.109375" style="116" customWidth="1"/>
    <col min="16153" max="16153" width="25" style="116" customWidth="1"/>
    <col min="16154" max="16154" width="20.88671875" style="116" customWidth="1"/>
    <col min="16155" max="16155" width="16.88671875" style="116" customWidth="1"/>
    <col min="16156" max="16156" width="20.88671875" style="116" customWidth="1"/>
    <col min="16157" max="16157" width="20.5546875" style="116" customWidth="1"/>
    <col min="16158" max="16158" width="13.6640625" style="116" customWidth="1"/>
    <col min="16159" max="16159" width="10.6640625" style="116" customWidth="1"/>
    <col min="16160" max="16160" width="19" style="116" customWidth="1"/>
    <col min="16161" max="16161" width="9.109375" style="116" bestFit="1" customWidth="1"/>
    <col min="16162" max="16162" width="15" style="116" customWidth="1"/>
    <col min="16163" max="16163" width="21.5546875" style="116" customWidth="1"/>
    <col min="16164" max="16165" width="8.88671875" style="116"/>
    <col min="16166" max="16166" width="28.109375" style="116" bestFit="1" customWidth="1"/>
    <col min="16167" max="16167" width="8.88671875" style="116"/>
    <col min="16168" max="16168" width="15.6640625" style="116" customWidth="1"/>
    <col min="16169" max="16169" width="19.33203125" style="116" customWidth="1"/>
    <col min="16170" max="16170" width="16.33203125" style="116" customWidth="1"/>
    <col min="16171" max="16171" width="10.44140625" style="116" customWidth="1"/>
    <col min="16172" max="16172" width="13.6640625" style="116" customWidth="1"/>
    <col min="16173" max="16173" width="19.33203125" style="116" customWidth="1"/>
    <col min="16174" max="16174" width="14.6640625" style="116" customWidth="1"/>
    <col min="16175" max="16384" width="8.88671875" style="116"/>
  </cols>
  <sheetData>
    <row r="2" spans="2:47" ht="37.200000000000003" customHeight="1" thickBot="1" x14ac:dyDescent="0.35">
      <c r="B2" s="323" t="s">
        <v>678</v>
      </c>
      <c r="C2" s="323"/>
      <c r="D2" s="323"/>
      <c r="E2" s="323"/>
      <c r="F2" s="323"/>
      <c r="G2" s="323"/>
      <c r="H2" s="162"/>
      <c r="T2" s="163" t="s">
        <v>611</v>
      </c>
    </row>
    <row r="3" spans="2:47" ht="40.200000000000003" customHeight="1" thickTop="1" thickBot="1" x14ac:dyDescent="0.5">
      <c r="B3" s="165" t="s">
        <v>612</v>
      </c>
      <c r="C3" s="166" t="s">
        <v>613</v>
      </c>
      <c r="D3" s="166" t="s">
        <v>614</v>
      </c>
      <c r="E3" s="166" t="s">
        <v>615</v>
      </c>
      <c r="F3" s="165" t="s">
        <v>616</v>
      </c>
      <c r="G3" s="165" t="s">
        <v>617</v>
      </c>
      <c r="H3" s="167"/>
      <c r="K3" s="168"/>
      <c r="L3" s="168"/>
      <c r="M3" s="168"/>
      <c r="O3" s="169" t="s">
        <v>618</v>
      </c>
      <c r="P3" s="169"/>
      <c r="Q3" s="169"/>
      <c r="R3" s="168"/>
      <c r="T3" s="170" t="s">
        <v>128</v>
      </c>
      <c r="U3" s="171" t="s">
        <v>619</v>
      </c>
      <c r="V3" s="171" t="s">
        <v>620</v>
      </c>
      <c r="W3" s="324" t="s">
        <v>621</v>
      </c>
      <c r="X3" s="325"/>
      <c r="Y3" s="172" t="s">
        <v>622</v>
      </c>
      <c r="Z3" s="172" t="s">
        <v>623</v>
      </c>
      <c r="AA3" s="170" t="s">
        <v>624</v>
      </c>
      <c r="AB3" s="171" t="s">
        <v>625</v>
      </c>
      <c r="AC3" s="170" t="s">
        <v>626</v>
      </c>
    </row>
    <row r="4" spans="2:47" ht="18" customHeight="1" thickTop="1" thickBot="1" x14ac:dyDescent="0.35">
      <c r="B4" s="173"/>
      <c r="C4" s="335" t="s">
        <v>143</v>
      </c>
      <c r="D4" s="335"/>
      <c r="E4" s="335"/>
      <c r="F4" s="335"/>
      <c r="G4" s="335"/>
      <c r="H4" s="174"/>
      <c r="K4" s="168"/>
      <c r="L4" s="168"/>
      <c r="M4" s="168"/>
      <c r="O4" s="169"/>
      <c r="P4" s="169"/>
      <c r="Q4" s="169"/>
      <c r="R4" s="168"/>
      <c r="T4" s="175"/>
      <c r="U4" s="176" t="s">
        <v>627</v>
      </c>
      <c r="V4" s="326" t="s">
        <v>628</v>
      </c>
      <c r="W4" s="327"/>
      <c r="X4" s="177" t="s">
        <v>601</v>
      </c>
      <c r="Y4" s="177" t="s">
        <v>601</v>
      </c>
      <c r="Z4" s="177"/>
      <c r="AA4" s="176" t="s">
        <v>628</v>
      </c>
      <c r="AB4" s="178" t="s">
        <v>601</v>
      </c>
      <c r="AC4" s="176"/>
    </row>
    <row r="5" spans="2:47" ht="18.600000000000001" thickTop="1" thickBot="1" x14ac:dyDescent="0.35">
      <c r="B5" s="179">
        <v>1989</v>
      </c>
      <c r="C5" s="180"/>
      <c r="D5" s="180"/>
      <c r="E5" s="180">
        <v>438</v>
      </c>
      <c r="F5" s="181">
        <f t="shared" ref="F5:F33" si="0">SUM(C5:E5)</f>
        <v>438</v>
      </c>
      <c r="G5" s="182">
        <v>100</v>
      </c>
      <c r="H5" s="183"/>
      <c r="K5" s="168"/>
      <c r="L5" s="168"/>
      <c r="M5" s="168"/>
      <c r="O5" s="169"/>
      <c r="P5" s="169"/>
      <c r="Q5" s="169"/>
      <c r="R5" s="168"/>
      <c r="T5" s="171">
        <v>1989</v>
      </c>
      <c r="U5" s="184">
        <v>12418000</v>
      </c>
      <c r="V5" s="171">
        <v>352.78</v>
      </c>
      <c r="W5" s="171">
        <f>V5/10</f>
        <v>35.277999999999999</v>
      </c>
      <c r="X5" s="185">
        <f>U5*W5</f>
        <v>438082204</v>
      </c>
      <c r="Y5" s="185">
        <v>0</v>
      </c>
      <c r="Z5" s="185">
        <f>X5-Y5</f>
        <v>438082204</v>
      </c>
      <c r="AA5" s="171">
        <f>W5</f>
        <v>35.277999999999999</v>
      </c>
      <c r="AB5" s="186">
        <v>0</v>
      </c>
      <c r="AC5" s="170"/>
      <c r="AD5" s="187">
        <v>1000000</v>
      </c>
      <c r="AE5" s="180">
        <f>Z5/AD5</f>
        <v>438.08220399999999</v>
      </c>
    </row>
    <row r="6" spans="2:47" ht="18.600000000000001" thickTop="1" thickBot="1" x14ac:dyDescent="0.35">
      <c r="B6" s="179">
        <v>1990</v>
      </c>
      <c r="C6" s="180">
        <v>15245</v>
      </c>
      <c r="D6" s="121">
        <v>12653.82</v>
      </c>
      <c r="E6" s="180">
        <v>462</v>
      </c>
      <c r="F6" s="181">
        <f t="shared" si="0"/>
        <v>28360.82</v>
      </c>
      <c r="G6" s="188">
        <v>109.7</v>
      </c>
      <c r="H6" s="189">
        <f>I6/1000000</f>
        <v>12653.82</v>
      </c>
      <c r="I6" s="190">
        <v>12653820000</v>
      </c>
      <c r="K6" s="191">
        <f>C6/1000</f>
        <v>15.244999999999999</v>
      </c>
      <c r="L6" s="192"/>
      <c r="M6" s="192"/>
      <c r="N6" s="193"/>
      <c r="O6" s="187">
        <v>10519118471.819143</v>
      </c>
      <c r="P6" s="187">
        <v>1000000</v>
      </c>
      <c r="Q6" s="187">
        <f>O6/P6</f>
        <v>10519.118471819143</v>
      </c>
      <c r="R6" s="192"/>
      <c r="T6" s="171">
        <v>1990</v>
      </c>
      <c r="U6" s="184">
        <v>12585000</v>
      </c>
      <c r="V6" s="171">
        <v>367.24560000000002</v>
      </c>
      <c r="W6" s="171">
        <f t="shared" ref="W6:W26" si="1">V6/10</f>
        <v>36.724560000000004</v>
      </c>
      <c r="X6" s="185">
        <f t="shared" ref="X6:X26" si="2">U6*W6</f>
        <v>462178587.60000002</v>
      </c>
      <c r="Y6" s="185">
        <v>0</v>
      </c>
      <c r="Z6" s="185">
        <f t="shared" ref="Z6:Z26" si="3">X6-Y6</f>
        <v>462178587.60000002</v>
      </c>
      <c r="AA6" s="171">
        <f t="shared" ref="AA6:AA12" si="4">W6</f>
        <v>36.724560000000004</v>
      </c>
      <c r="AB6" s="186">
        <v>0</v>
      </c>
      <c r="AC6" s="170"/>
      <c r="AD6" s="187">
        <v>1000000</v>
      </c>
      <c r="AE6" s="180">
        <f t="shared" ref="AE6:AE26" si="5">Z6/AD6</f>
        <v>462.17858760000001</v>
      </c>
    </row>
    <row r="7" spans="2:47" ht="18.600000000000001" thickTop="1" thickBot="1" x14ac:dyDescent="0.35">
      <c r="B7" s="179">
        <v>1991</v>
      </c>
      <c r="C7" s="194">
        <v>26205</v>
      </c>
      <c r="D7" s="121">
        <v>16311.58</v>
      </c>
      <c r="E7" s="180">
        <v>1025</v>
      </c>
      <c r="F7" s="181">
        <f t="shared" si="0"/>
        <v>43541.58</v>
      </c>
      <c r="G7" s="188">
        <v>171.8</v>
      </c>
      <c r="H7" s="189">
        <f t="shared" ref="H7:H33" si="6">I7/1000000</f>
        <v>16311.58</v>
      </c>
      <c r="I7" s="190">
        <v>16311580000</v>
      </c>
      <c r="K7" s="191">
        <f t="shared" ref="K7:K33" si="7">C7/1000</f>
        <v>26.204999999999998</v>
      </c>
      <c r="L7" s="192"/>
      <c r="M7" s="192"/>
      <c r="O7" s="187">
        <v>14065892928.669788</v>
      </c>
      <c r="P7" s="187">
        <v>1000000</v>
      </c>
      <c r="Q7" s="187">
        <f t="shared" ref="Q7:Q32" si="8">O7/P7</f>
        <v>14065.892928669788</v>
      </c>
      <c r="R7" s="192"/>
      <c r="T7" s="171">
        <v>1991</v>
      </c>
      <c r="U7" s="184">
        <v>12132000</v>
      </c>
      <c r="V7" s="171">
        <v>844.55899999999997</v>
      </c>
      <c r="W7" s="171">
        <f t="shared" si="1"/>
        <v>84.4559</v>
      </c>
      <c r="X7" s="185">
        <f t="shared" si="2"/>
        <v>1024618978.8</v>
      </c>
      <c r="Y7" s="185">
        <v>0</v>
      </c>
      <c r="Z7" s="185">
        <f t="shared" si="3"/>
        <v>1024618978.8</v>
      </c>
      <c r="AA7" s="171">
        <f t="shared" si="4"/>
        <v>84.4559</v>
      </c>
      <c r="AB7" s="186">
        <v>0</v>
      </c>
      <c r="AC7" s="170"/>
      <c r="AD7" s="187">
        <v>1000000</v>
      </c>
      <c r="AE7" s="180">
        <f t="shared" si="5"/>
        <v>1024.6189787999999</v>
      </c>
    </row>
    <row r="8" spans="2:47" ht="18.600000000000001" thickTop="1" thickBot="1" x14ac:dyDescent="0.35">
      <c r="B8" s="179">
        <v>1992</v>
      </c>
      <c r="C8" s="180">
        <v>22217.33507904</v>
      </c>
      <c r="D8" s="121">
        <v>18509.52</v>
      </c>
      <c r="E8" s="180">
        <v>1237</v>
      </c>
      <c r="F8" s="181">
        <f t="shared" si="0"/>
        <v>41963.855079040004</v>
      </c>
      <c r="G8" s="188">
        <v>190.9</v>
      </c>
      <c r="H8" s="189">
        <f t="shared" si="6"/>
        <v>18509.52</v>
      </c>
      <c r="I8" s="190">
        <v>18509520000</v>
      </c>
      <c r="K8" s="191">
        <f t="shared" si="7"/>
        <v>22.217335079040001</v>
      </c>
      <c r="L8" s="192"/>
      <c r="M8" s="192"/>
      <c r="O8" s="187">
        <v>15399551190.513098</v>
      </c>
      <c r="P8" s="187">
        <v>1000000</v>
      </c>
      <c r="Q8" s="187">
        <f t="shared" si="8"/>
        <v>15399.551190513097</v>
      </c>
      <c r="R8" s="192"/>
      <c r="T8" s="171">
        <v>1992</v>
      </c>
      <c r="U8" s="184">
        <v>12250000</v>
      </c>
      <c r="V8" s="184">
        <v>1010</v>
      </c>
      <c r="W8" s="171">
        <f t="shared" si="1"/>
        <v>101</v>
      </c>
      <c r="X8" s="185">
        <f t="shared" si="2"/>
        <v>1237250000</v>
      </c>
      <c r="Y8" s="185">
        <v>9</v>
      </c>
      <c r="Z8" s="185">
        <f t="shared" si="3"/>
        <v>1237249991</v>
      </c>
      <c r="AA8" s="171">
        <f t="shared" si="4"/>
        <v>101</v>
      </c>
      <c r="AB8" s="186">
        <v>0</v>
      </c>
      <c r="AC8" s="170"/>
      <c r="AD8" s="187">
        <v>1000000</v>
      </c>
      <c r="AE8" s="180">
        <f t="shared" si="5"/>
        <v>1237.2499909999999</v>
      </c>
    </row>
    <row r="9" spans="2:47" ht="18.600000000000001" thickTop="1" thickBot="1" x14ac:dyDescent="0.35">
      <c r="B9" s="179">
        <v>1993</v>
      </c>
      <c r="C9" s="180">
        <v>25705.980637895216</v>
      </c>
      <c r="D9" s="121">
        <v>22892.9</v>
      </c>
      <c r="E9" s="180">
        <v>1314</v>
      </c>
      <c r="F9" s="181">
        <f t="shared" si="0"/>
        <v>49912.880637895214</v>
      </c>
      <c r="G9" s="188">
        <v>230.6</v>
      </c>
      <c r="H9" s="189">
        <f t="shared" si="6"/>
        <v>22892.9</v>
      </c>
      <c r="I9" s="190">
        <v>22892900000</v>
      </c>
      <c r="K9" s="191">
        <f t="shared" si="7"/>
        <v>25.705980637895216</v>
      </c>
      <c r="L9" s="192"/>
      <c r="M9" s="192"/>
      <c r="O9" s="187">
        <v>15788025742.66675</v>
      </c>
      <c r="P9" s="187">
        <v>1000000</v>
      </c>
      <c r="Q9" s="187">
        <f t="shared" si="8"/>
        <v>15788.02574266675</v>
      </c>
      <c r="R9" s="192"/>
      <c r="T9" s="171">
        <v>1993</v>
      </c>
      <c r="U9" s="184">
        <v>12627000</v>
      </c>
      <c r="V9" s="184">
        <v>1040</v>
      </c>
      <c r="W9" s="171">
        <f t="shared" si="1"/>
        <v>104</v>
      </c>
      <c r="X9" s="185">
        <f t="shared" si="2"/>
        <v>1313208000</v>
      </c>
      <c r="Y9" s="185">
        <v>0</v>
      </c>
      <c r="Z9" s="185">
        <f t="shared" si="3"/>
        <v>1313208000</v>
      </c>
      <c r="AA9" s="171">
        <f t="shared" si="4"/>
        <v>104</v>
      </c>
      <c r="AB9" s="186">
        <v>0</v>
      </c>
      <c r="AC9" s="170">
        <v>52</v>
      </c>
      <c r="AD9" s="187">
        <v>1000000</v>
      </c>
      <c r="AE9" s="180">
        <f t="shared" si="5"/>
        <v>1313.2080000000001</v>
      </c>
    </row>
    <row r="10" spans="2:47" ht="18.600000000000001" thickTop="1" thickBot="1" x14ac:dyDescent="0.35">
      <c r="B10" s="179">
        <v>1994</v>
      </c>
      <c r="C10" s="180">
        <v>25350.686533735869</v>
      </c>
      <c r="D10" s="121">
        <v>26466.560000000001</v>
      </c>
      <c r="E10" s="180">
        <v>1334.0355999999999</v>
      </c>
      <c r="F10" s="181">
        <f t="shared" si="0"/>
        <v>53151.282133735876</v>
      </c>
      <c r="G10" s="188">
        <v>253.6</v>
      </c>
      <c r="H10" s="189">
        <f t="shared" si="6"/>
        <v>26466.560000000001</v>
      </c>
      <c r="I10" s="190">
        <v>26466560000</v>
      </c>
      <c r="K10" s="191">
        <f t="shared" si="7"/>
        <v>25.350686533735868</v>
      </c>
      <c r="L10" s="192"/>
      <c r="M10" s="192"/>
      <c r="O10" s="187">
        <v>18517440878.545856</v>
      </c>
      <c r="P10" s="187">
        <v>1000000</v>
      </c>
      <c r="Q10" s="187">
        <f t="shared" si="8"/>
        <v>18517.440878545858</v>
      </c>
      <c r="R10" s="192"/>
      <c r="T10" s="171">
        <v>1994</v>
      </c>
      <c r="U10" s="184">
        <v>12977000</v>
      </c>
      <c r="V10" s="184">
        <v>1028</v>
      </c>
      <c r="W10" s="171">
        <f t="shared" si="1"/>
        <v>102.8</v>
      </c>
      <c r="X10" s="185">
        <f t="shared" si="2"/>
        <v>1334035600</v>
      </c>
      <c r="Y10" s="185">
        <v>0</v>
      </c>
      <c r="Z10" s="185">
        <f t="shared" si="3"/>
        <v>1334035600</v>
      </c>
      <c r="AA10" s="171">
        <f t="shared" si="4"/>
        <v>102.8</v>
      </c>
      <c r="AB10" s="186">
        <v>0</v>
      </c>
      <c r="AC10" s="170">
        <v>51.4</v>
      </c>
      <c r="AD10" s="187">
        <v>1000000</v>
      </c>
      <c r="AE10" s="180">
        <f t="shared" si="5"/>
        <v>1334.0355999999999</v>
      </c>
      <c r="AS10" s="187">
        <v>1334035600</v>
      </c>
      <c r="AT10" s="187">
        <v>1000000</v>
      </c>
      <c r="AU10" s="187">
        <f>AS10/AT10</f>
        <v>1334.0355999999999</v>
      </c>
    </row>
    <row r="11" spans="2:47" ht="18.600000000000001" thickTop="1" thickBot="1" x14ac:dyDescent="0.35">
      <c r="B11" s="179">
        <v>1995</v>
      </c>
      <c r="C11" s="180">
        <v>18696.426136684171</v>
      </c>
      <c r="D11" s="121">
        <v>30673.52</v>
      </c>
      <c r="E11" s="180">
        <v>1263.3589999999999</v>
      </c>
      <c r="F11" s="181">
        <f t="shared" si="0"/>
        <v>50633.305136684168</v>
      </c>
      <c r="G11" s="188">
        <v>276.7</v>
      </c>
      <c r="H11" s="189">
        <f t="shared" si="6"/>
        <v>30673.52</v>
      </c>
      <c r="I11" s="190">
        <v>30673520000</v>
      </c>
      <c r="K11" s="191">
        <f t="shared" si="7"/>
        <v>18.69642613668417</v>
      </c>
      <c r="L11" s="192"/>
      <c r="M11" s="192"/>
      <c r="O11" s="187">
        <v>26386613333.591694</v>
      </c>
      <c r="P11" s="187">
        <v>1000000</v>
      </c>
      <c r="Q11" s="187">
        <f t="shared" si="8"/>
        <v>26386.613333591693</v>
      </c>
      <c r="R11" s="192"/>
      <c r="T11" s="171">
        <v>1995</v>
      </c>
      <c r="U11" s="184">
        <v>12230000</v>
      </c>
      <c r="V11" s="184">
        <v>1033</v>
      </c>
      <c r="W11" s="171">
        <f t="shared" si="1"/>
        <v>103.3</v>
      </c>
      <c r="X11" s="185">
        <f t="shared" si="2"/>
        <v>1263359000</v>
      </c>
      <c r="Y11" s="185">
        <v>0</v>
      </c>
      <c r="Z11" s="185">
        <f t="shared" si="3"/>
        <v>1263359000</v>
      </c>
      <c r="AA11" s="171">
        <f t="shared" si="4"/>
        <v>103.3</v>
      </c>
      <c r="AB11" s="186">
        <v>0</v>
      </c>
      <c r="AC11" s="170">
        <v>51.65</v>
      </c>
      <c r="AD11" s="187">
        <v>1000000</v>
      </c>
      <c r="AE11" s="180">
        <f t="shared" si="5"/>
        <v>1263.3589999999999</v>
      </c>
      <c r="AS11" s="187">
        <v>1263359000</v>
      </c>
      <c r="AT11" s="187">
        <v>1000000</v>
      </c>
      <c r="AU11" s="187">
        <f t="shared" ref="AU11:AU22" si="9">AS11/AT11</f>
        <v>1263.3589999999999</v>
      </c>
    </row>
    <row r="12" spans="2:47" ht="18.600000000000001" thickTop="1" thickBot="1" x14ac:dyDescent="0.35">
      <c r="B12" s="179">
        <v>1996</v>
      </c>
      <c r="C12" s="180">
        <v>18549.428371036942</v>
      </c>
      <c r="D12" s="121">
        <v>35231.5</v>
      </c>
      <c r="E12" s="180">
        <v>1202.76</v>
      </c>
      <c r="F12" s="181">
        <f t="shared" si="0"/>
        <v>54983.688371036944</v>
      </c>
      <c r="G12" s="188">
        <v>301</v>
      </c>
      <c r="H12" s="189">
        <f t="shared" si="6"/>
        <v>35231.5</v>
      </c>
      <c r="I12" s="190">
        <v>35231500000</v>
      </c>
      <c r="K12" s="191">
        <f t="shared" si="7"/>
        <v>18.549428371036942</v>
      </c>
      <c r="L12" s="192"/>
      <c r="M12" s="192"/>
      <c r="O12" s="187">
        <v>32652933283.610455</v>
      </c>
      <c r="P12" s="187">
        <v>1000000</v>
      </c>
      <c r="Q12" s="187">
        <f t="shared" si="8"/>
        <v>32652.933283610455</v>
      </c>
      <c r="R12" s="192"/>
      <c r="T12" s="171">
        <v>1996</v>
      </c>
      <c r="U12" s="184">
        <v>12850000</v>
      </c>
      <c r="V12" s="171">
        <v>936</v>
      </c>
      <c r="W12" s="171">
        <f t="shared" si="1"/>
        <v>93.6</v>
      </c>
      <c r="X12" s="185">
        <f t="shared" si="2"/>
        <v>1202760000</v>
      </c>
      <c r="Y12" s="185">
        <v>0</v>
      </c>
      <c r="Z12" s="185">
        <f t="shared" si="3"/>
        <v>1202760000</v>
      </c>
      <c r="AA12" s="171">
        <f t="shared" si="4"/>
        <v>93.6</v>
      </c>
      <c r="AB12" s="186">
        <v>0</v>
      </c>
      <c r="AC12" s="170">
        <v>46.8</v>
      </c>
      <c r="AD12" s="187">
        <v>1000000</v>
      </c>
      <c r="AE12" s="180">
        <f t="shared" si="5"/>
        <v>1202.76</v>
      </c>
      <c r="AG12" s="116" t="s">
        <v>629</v>
      </c>
      <c r="AS12" s="187">
        <v>1202760000</v>
      </c>
      <c r="AT12" s="187">
        <v>1000000</v>
      </c>
      <c r="AU12" s="187">
        <f t="shared" si="9"/>
        <v>1202.76</v>
      </c>
    </row>
    <row r="13" spans="2:47" ht="18.600000000000001" thickTop="1" thickBot="1" x14ac:dyDescent="0.35">
      <c r="B13" s="179">
        <v>1997</v>
      </c>
      <c r="C13" s="180">
        <v>18438.539207986229</v>
      </c>
      <c r="D13" s="121">
        <v>37698.480000000003</v>
      </c>
      <c r="E13" s="180">
        <v>1140.8266000000001</v>
      </c>
      <c r="F13" s="181">
        <f t="shared" si="0"/>
        <v>57277.845807986232</v>
      </c>
      <c r="G13" s="188">
        <v>326.60000000000002</v>
      </c>
      <c r="H13" s="189">
        <f t="shared" si="6"/>
        <v>37698.480000000003</v>
      </c>
      <c r="I13" s="190">
        <v>37698480000</v>
      </c>
      <c r="K13" s="191">
        <f t="shared" si="7"/>
        <v>18.438539207986228</v>
      </c>
      <c r="L13" s="192"/>
      <c r="M13" s="192"/>
      <c r="O13" s="187">
        <v>34634134103.439621</v>
      </c>
      <c r="P13" s="187">
        <v>1000000</v>
      </c>
      <c r="Q13" s="187">
        <f t="shared" si="8"/>
        <v>34634.134103439625</v>
      </c>
      <c r="R13" s="192"/>
      <c r="T13" s="171">
        <v>1997</v>
      </c>
      <c r="U13" s="184">
        <v>12494000</v>
      </c>
      <c r="V13" s="184">
        <v>1039</v>
      </c>
      <c r="W13" s="171">
        <f t="shared" si="1"/>
        <v>103.9</v>
      </c>
      <c r="X13" s="195">
        <f t="shared" si="2"/>
        <v>1298126600</v>
      </c>
      <c r="Y13" s="196">
        <v>157300000</v>
      </c>
      <c r="Z13" s="197">
        <f t="shared" si="3"/>
        <v>1140826600</v>
      </c>
      <c r="AA13" s="171">
        <f>W13-50/4</f>
        <v>91.4</v>
      </c>
      <c r="AB13" s="185">
        <v>156175000</v>
      </c>
      <c r="AC13" s="170">
        <v>46.8</v>
      </c>
      <c r="AD13" s="187">
        <v>1000000</v>
      </c>
      <c r="AE13" s="180">
        <f t="shared" si="5"/>
        <v>1140.8266000000001</v>
      </c>
      <c r="AG13" s="198">
        <v>157.30000000000001</v>
      </c>
      <c r="AH13" s="187">
        <v>1000000</v>
      </c>
      <c r="AI13" s="187">
        <f>AG13*AH13</f>
        <v>157300000</v>
      </c>
      <c r="AS13" s="187">
        <v>1140826600</v>
      </c>
      <c r="AT13" s="187">
        <v>1000000</v>
      </c>
      <c r="AU13" s="187">
        <f t="shared" si="9"/>
        <v>1140.8266000000001</v>
      </c>
    </row>
    <row r="14" spans="2:47" ht="18.600000000000001" thickTop="1" thickBot="1" x14ac:dyDescent="0.35">
      <c r="B14" s="179">
        <v>1998</v>
      </c>
      <c r="C14" s="180">
        <v>14283.574476408287</v>
      </c>
      <c r="D14" s="121">
        <v>41231.660000000003</v>
      </c>
      <c r="E14" s="180">
        <v>791.62400000000002</v>
      </c>
      <c r="F14" s="181">
        <f t="shared" si="0"/>
        <v>56306.858476408292</v>
      </c>
      <c r="G14" s="188">
        <v>361.6</v>
      </c>
      <c r="H14" s="189">
        <f t="shared" si="6"/>
        <v>41231.660000000003</v>
      </c>
      <c r="I14" s="190">
        <v>41231660000</v>
      </c>
      <c r="K14" s="191">
        <f t="shared" si="7"/>
        <v>14.283574476408287</v>
      </c>
      <c r="L14" s="192"/>
      <c r="M14" s="192"/>
      <c r="O14" s="187">
        <v>34344044996.373013</v>
      </c>
      <c r="P14" s="187">
        <v>1000000</v>
      </c>
      <c r="Q14" s="187">
        <f t="shared" si="8"/>
        <v>34344.044996373013</v>
      </c>
      <c r="R14" s="192"/>
      <c r="T14" s="171">
        <v>1998</v>
      </c>
      <c r="U14" s="184">
        <v>13178000</v>
      </c>
      <c r="V14" s="184">
        <v>1080</v>
      </c>
      <c r="W14" s="171">
        <f t="shared" si="1"/>
        <v>108</v>
      </c>
      <c r="X14" s="195">
        <f t="shared" si="2"/>
        <v>1423224000</v>
      </c>
      <c r="Y14" s="196">
        <v>631600000</v>
      </c>
      <c r="Z14" s="197">
        <f t="shared" si="3"/>
        <v>791624000</v>
      </c>
      <c r="AA14" s="171">
        <f>W14-50</f>
        <v>58</v>
      </c>
      <c r="AB14" s="185">
        <v>658900000</v>
      </c>
      <c r="AC14" s="170">
        <v>237.6</v>
      </c>
      <c r="AD14" s="187">
        <v>1000000</v>
      </c>
      <c r="AE14" s="180">
        <f t="shared" si="5"/>
        <v>791.62400000000002</v>
      </c>
      <c r="AG14" s="198">
        <v>631.6</v>
      </c>
      <c r="AH14" s="187">
        <v>1000000</v>
      </c>
      <c r="AI14" s="187">
        <f t="shared" ref="AI14:AI25" si="10">AG14*AH14</f>
        <v>631600000</v>
      </c>
      <c r="AS14" s="187">
        <v>791624000</v>
      </c>
      <c r="AT14" s="187">
        <v>1000000</v>
      </c>
      <c r="AU14" s="187">
        <f t="shared" si="9"/>
        <v>791.62400000000002</v>
      </c>
    </row>
    <row r="15" spans="2:47" ht="18.600000000000001" thickTop="1" thickBot="1" x14ac:dyDescent="0.35">
      <c r="B15" s="179">
        <v>1999</v>
      </c>
      <c r="C15" s="180">
        <v>12187.395180401154</v>
      </c>
      <c r="D15" s="121">
        <v>42980.460000000006</v>
      </c>
      <c r="E15" s="180">
        <v>889.40509999999995</v>
      </c>
      <c r="F15" s="181">
        <f t="shared" si="0"/>
        <v>56057.260280401155</v>
      </c>
      <c r="G15" s="188">
        <v>369.2</v>
      </c>
      <c r="H15" s="189">
        <f t="shared" si="6"/>
        <v>42980.460000000006</v>
      </c>
      <c r="I15" s="190">
        <v>42980460000.000008</v>
      </c>
      <c r="K15" s="191">
        <f t="shared" si="7"/>
        <v>12.187395180401154</v>
      </c>
      <c r="L15" s="192"/>
      <c r="M15" s="192"/>
      <c r="O15" s="187">
        <v>33130596481.320194</v>
      </c>
      <c r="P15" s="187">
        <v>1000000</v>
      </c>
      <c r="Q15" s="187">
        <f t="shared" si="8"/>
        <v>33130.596481320194</v>
      </c>
      <c r="R15" s="192"/>
      <c r="T15" s="171">
        <v>1999</v>
      </c>
      <c r="U15" s="184">
        <v>13357000</v>
      </c>
      <c r="V15" s="184">
        <v>1143</v>
      </c>
      <c r="W15" s="171">
        <f t="shared" si="1"/>
        <v>114.3</v>
      </c>
      <c r="X15" s="195">
        <f t="shared" si="2"/>
        <v>1526705100</v>
      </c>
      <c r="Y15" s="196">
        <v>637300000</v>
      </c>
      <c r="Z15" s="197">
        <f t="shared" si="3"/>
        <v>889405100</v>
      </c>
      <c r="AA15" s="171">
        <f t="shared" ref="AA15:AA26" si="11">W15-50</f>
        <v>64.3</v>
      </c>
      <c r="AB15" s="185">
        <v>667850000</v>
      </c>
      <c r="AC15" s="170">
        <v>251.46</v>
      </c>
      <c r="AD15" s="187">
        <v>1000000</v>
      </c>
      <c r="AE15" s="180">
        <f t="shared" si="5"/>
        <v>889.40509999999995</v>
      </c>
      <c r="AG15" s="198">
        <v>637.29999999999995</v>
      </c>
      <c r="AH15" s="187">
        <v>1000000</v>
      </c>
      <c r="AI15" s="187">
        <f t="shared" si="10"/>
        <v>637300000</v>
      </c>
      <c r="AS15" s="187">
        <v>889405100</v>
      </c>
      <c r="AT15" s="187">
        <v>1000000</v>
      </c>
      <c r="AU15" s="187">
        <f t="shared" si="9"/>
        <v>889.40509999999995</v>
      </c>
    </row>
    <row r="16" spans="2:47" ht="18.600000000000001" thickTop="1" thickBot="1" x14ac:dyDescent="0.35">
      <c r="B16" s="179">
        <v>2000</v>
      </c>
      <c r="C16" s="180">
        <v>10954.282305106251</v>
      </c>
      <c r="D16" s="121">
        <v>45393.9</v>
      </c>
      <c r="E16" s="180">
        <v>643.15499999999997</v>
      </c>
      <c r="F16" s="181">
        <f t="shared" si="0"/>
        <v>56991.337305106252</v>
      </c>
      <c r="G16" s="188">
        <v>383.6</v>
      </c>
      <c r="H16" s="189">
        <f t="shared" si="6"/>
        <v>45393.9</v>
      </c>
      <c r="I16" s="190">
        <v>45393900000</v>
      </c>
      <c r="K16" s="191">
        <f t="shared" si="7"/>
        <v>10.954282305106251</v>
      </c>
      <c r="L16" s="192"/>
      <c r="M16" s="192"/>
      <c r="O16" s="187">
        <v>36808765248.226952</v>
      </c>
      <c r="P16" s="187">
        <v>1000000</v>
      </c>
      <c r="Q16" s="187">
        <f t="shared" si="8"/>
        <v>36808.765248226955</v>
      </c>
      <c r="R16" s="192"/>
      <c r="T16" s="171">
        <v>2000</v>
      </c>
      <c r="U16" s="199">
        <v>13590000</v>
      </c>
      <c r="V16" s="171">
        <v>945</v>
      </c>
      <c r="W16" s="171">
        <f t="shared" si="1"/>
        <v>94.5</v>
      </c>
      <c r="X16" s="195">
        <f t="shared" si="2"/>
        <v>1284255000</v>
      </c>
      <c r="Y16" s="196">
        <v>641100000</v>
      </c>
      <c r="Z16" s="197">
        <f t="shared" si="3"/>
        <v>643155000</v>
      </c>
      <c r="AA16" s="171">
        <f t="shared" si="11"/>
        <v>44.5</v>
      </c>
      <c r="AB16" s="185">
        <v>679500000</v>
      </c>
      <c r="AC16" s="170">
        <v>207.9</v>
      </c>
      <c r="AD16" s="187">
        <v>1000000</v>
      </c>
      <c r="AE16" s="180">
        <f t="shared" si="5"/>
        <v>643.15499999999997</v>
      </c>
      <c r="AG16" s="198">
        <v>641.1</v>
      </c>
      <c r="AH16" s="187">
        <v>1000000</v>
      </c>
      <c r="AI16" s="187">
        <f t="shared" si="10"/>
        <v>641100000</v>
      </c>
      <c r="AS16" s="187">
        <v>643155000</v>
      </c>
      <c r="AT16" s="187">
        <v>1000000</v>
      </c>
      <c r="AU16" s="187">
        <f t="shared" si="9"/>
        <v>643.15499999999997</v>
      </c>
    </row>
    <row r="17" spans="2:47" ht="18.600000000000001" thickTop="1" thickBot="1" x14ac:dyDescent="0.35">
      <c r="B17" s="179">
        <v>2001</v>
      </c>
      <c r="C17" s="180">
        <v>11657.764449375045</v>
      </c>
      <c r="D17" s="121">
        <v>48971.14</v>
      </c>
      <c r="E17" s="180">
        <v>743.50519999999995</v>
      </c>
      <c r="F17" s="181">
        <f t="shared" si="0"/>
        <v>61372.40964937504</v>
      </c>
      <c r="G17" s="188">
        <v>401.6</v>
      </c>
      <c r="H17" s="189">
        <f t="shared" si="6"/>
        <v>48971.14</v>
      </c>
      <c r="I17" s="190">
        <v>48971140000</v>
      </c>
      <c r="K17" s="191">
        <f t="shared" si="7"/>
        <v>11.657764449375044</v>
      </c>
      <c r="L17" s="192"/>
      <c r="M17" s="192"/>
      <c r="O17" s="187">
        <v>39733490071.033943</v>
      </c>
      <c r="P17" s="187">
        <v>1000000</v>
      </c>
      <c r="Q17" s="187">
        <f t="shared" si="8"/>
        <v>39733.490071033943</v>
      </c>
      <c r="R17" s="192"/>
      <c r="T17" s="171">
        <v>2001</v>
      </c>
      <c r="U17" s="199">
        <v>14749000</v>
      </c>
      <c r="V17" s="171">
        <v>948</v>
      </c>
      <c r="W17" s="171">
        <f t="shared" si="1"/>
        <v>94.8</v>
      </c>
      <c r="X17" s="195">
        <f t="shared" si="2"/>
        <v>1398205200</v>
      </c>
      <c r="Y17" s="196">
        <v>654700000</v>
      </c>
      <c r="Z17" s="197">
        <f t="shared" si="3"/>
        <v>743505200</v>
      </c>
      <c r="AA17" s="171">
        <f t="shared" si="11"/>
        <v>44.8</v>
      </c>
      <c r="AB17" s="185">
        <v>737450000</v>
      </c>
      <c r="AC17" s="170">
        <v>208.56</v>
      </c>
      <c r="AD17" s="187">
        <v>1000000</v>
      </c>
      <c r="AE17" s="180">
        <f t="shared" si="5"/>
        <v>743.50519999999995</v>
      </c>
      <c r="AG17" s="198">
        <v>654.70000000000005</v>
      </c>
      <c r="AH17" s="187">
        <v>1000000</v>
      </c>
      <c r="AI17" s="187">
        <f t="shared" si="10"/>
        <v>654700000</v>
      </c>
      <c r="AS17" s="187">
        <v>743505200</v>
      </c>
      <c r="AT17" s="187">
        <v>1000000</v>
      </c>
      <c r="AU17" s="187">
        <f t="shared" si="9"/>
        <v>743.50519999999995</v>
      </c>
    </row>
    <row r="18" spans="2:47" ht="18.600000000000001" thickTop="1" thickBot="1" x14ac:dyDescent="0.35">
      <c r="B18" s="179">
        <v>2002</v>
      </c>
      <c r="C18" s="180">
        <v>10422.195258756446</v>
      </c>
      <c r="D18" s="121">
        <v>51350.6</v>
      </c>
      <c r="E18" s="180">
        <v>1022.0890000000001</v>
      </c>
      <c r="F18" s="181">
        <f t="shared" si="0"/>
        <v>62794.884258756443</v>
      </c>
      <c r="G18" s="188">
        <v>408.8</v>
      </c>
      <c r="H18" s="189">
        <f t="shared" si="6"/>
        <v>51350.6</v>
      </c>
      <c r="I18" s="190">
        <v>51350600000</v>
      </c>
      <c r="K18" s="191">
        <f t="shared" si="7"/>
        <v>10.422195258756446</v>
      </c>
      <c r="L18" s="192"/>
      <c r="M18" s="192"/>
      <c r="O18" s="187">
        <v>41296518122.977348</v>
      </c>
      <c r="P18" s="187">
        <v>1000000</v>
      </c>
      <c r="Q18" s="187">
        <f t="shared" si="8"/>
        <v>41296.518122977352</v>
      </c>
      <c r="R18" s="192"/>
      <c r="T18" s="171">
        <v>2002</v>
      </c>
      <c r="U18" s="199">
        <v>18738000</v>
      </c>
      <c r="V18" s="171">
        <v>905</v>
      </c>
      <c r="W18" s="171">
        <f t="shared" si="1"/>
        <v>90.5</v>
      </c>
      <c r="X18" s="195">
        <f t="shared" si="2"/>
        <v>1695789000</v>
      </c>
      <c r="Y18" s="196">
        <v>673700000</v>
      </c>
      <c r="Z18" s="197">
        <f t="shared" si="3"/>
        <v>1022089000</v>
      </c>
      <c r="AA18" s="171">
        <f t="shared" si="11"/>
        <v>40.5</v>
      </c>
      <c r="AB18" s="185">
        <v>936900000</v>
      </c>
      <c r="AC18" s="170">
        <v>199.1</v>
      </c>
      <c r="AD18" s="187">
        <v>1000000</v>
      </c>
      <c r="AE18" s="180">
        <f t="shared" si="5"/>
        <v>1022.0890000000001</v>
      </c>
      <c r="AG18" s="198">
        <v>673.7</v>
      </c>
      <c r="AH18" s="187">
        <v>1000000</v>
      </c>
      <c r="AI18" s="187">
        <f t="shared" si="10"/>
        <v>673700000</v>
      </c>
      <c r="AS18" s="187">
        <v>1022089000</v>
      </c>
      <c r="AT18" s="187">
        <v>1000000</v>
      </c>
      <c r="AU18" s="187">
        <f t="shared" si="9"/>
        <v>1022.0890000000001</v>
      </c>
    </row>
    <row r="19" spans="2:47" ht="18.600000000000001" thickTop="1" thickBot="1" x14ac:dyDescent="0.35">
      <c r="B19" s="179">
        <v>2003</v>
      </c>
      <c r="C19" s="180">
        <v>9147.5248789272991</v>
      </c>
      <c r="D19" s="121">
        <v>53762.14</v>
      </c>
      <c r="E19" s="180">
        <v>1042.32</v>
      </c>
      <c r="F19" s="181">
        <f t="shared" si="0"/>
        <v>63951.984878927302</v>
      </c>
      <c r="G19" s="188">
        <v>409.2</v>
      </c>
      <c r="H19" s="189">
        <f t="shared" si="6"/>
        <v>53762.14</v>
      </c>
      <c r="I19" s="190">
        <v>53762140000</v>
      </c>
      <c r="K19" s="191">
        <f t="shared" si="7"/>
        <v>9.1475248789272996</v>
      </c>
      <c r="L19" s="192"/>
      <c r="M19" s="192"/>
      <c r="O19" s="187">
        <v>42374726094.48819</v>
      </c>
      <c r="P19" s="187">
        <v>1000000</v>
      </c>
      <c r="Q19" s="187">
        <f t="shared" si="8"/>
        <v>42374.726094488193</v>
      </c>
      <c r="R19" s="192"/>
      <c r="T19" s="171">
        <v>2003</v>
      </c>
      <c r="U19" s="184">
        <v>25872000</v>
      </c>
      <c r="V19" s="171">
        <v>850</v>
      </c>
      <c r="W19" s="171">
        <f t="shared" si="1"/>
        <v>85</v>
      </c>
      <c r="X19" s="195">
        <f t="shared" si="2"/>
        <v>2199120000</v>
      </c>
      <c r="Y19" s="196">
        <v>1156800000</v>
      </c>
      <c r="Z19" s="197">
        <f t="shared" si="3"/>
        <v>1042320000</v>
      </c>
      <c r="AA19" s="171">
        <f t="shared" si="11"/>
        <v>35</v>
      </c>
      <c r="AB19" s="185">
        <v>1293600000</v>
      </c>
      <c r="AC19" s="170">
        <v>187</v>
      </c>
      <c r="AD19" s="187">
        <v>1000000</v>
      </c>
      <c r="AE19" s="180">
        <f t="shared" si="5"/>
        <v>1042.32</v>
      </c>
      <c r="AG19" s="198">
        <v>1156.8</v>
      </c>
      <c r="AH19" s="187">
        <v>1000000</v>
      </c>
      <c r="AI19" s="187">
        <f t="shared" si="10"/>
        <v>1156800000</v>
      </c>
      <c r="AL19" s="116" t="s">
        <v>630</v>
      </c>
      <c r="AS19" s="187">
        <v>1042320000</v>
      </c>
      <c r="AT19" s="187">
        <v>1000000</v>
      </c>
      <c r="AU19" s="187">
        <f t="shared" si="9"/>
        <v>1042.32</v>
      </c>
    </row>
    <row r="20" spans="2:47" ht="18.600000000000001" thickTop="1" thickBot="1" x14ac:dyDescent="0.35">
      <c r="B20" s="179">
        <v>2004</v>
      </c>
      <c r="C20" s="180">
        <v>8483.8249095816082</v>
      </c>
      <c r="D20" s="121">
        <v>58583.44</v>
      </c>
      <c r="E20" s="180">
        <v>1240.42578</v>
      </c>
      <c r="F20" s="181">
        <f t="shared" si="0"/>
        <v>68307.690689581621</v>
      </c>
      <c r="G20" s="188">
        <v>420.7</v>
      </c>
      <c r="H20" s="189">
        <f t="shared" si="6"/>
        <v>58583.44</v>
      </c>
      <c r="I20" s="190">
        <v>58583440000</v>
      </c>
      <c r="K20" s="191">
        <f t="shared" si="7"/>
        <v>8.4838249095816085</v>
      </c>
      <c r="L20" s="192"/>
      <c r="M20" s="192"/>
      <c r="O20" s="187">
        <v>45564897777.777779</v>
      </c>
      <c r="P20" s="187">
        <v>1000000</v>
      </c>
      <c r="Q20" s="187">
        <f t="shared" si="8"/>
        <v>45564.897777777776</v>
      </c>
      <c r="R20" s="192"/>
      <c r="T20" s="171">
        <v>2004</v>
      </c>
      <c r="U20" s="184">
        <v>26324700</v>
      </c>
      <c r="V20" s="171">
        <v>974</v>
      </c>
      <c r="W20" s="171">
        <f t="shared" si="1"/>
        <v>97.4</v>
      </c>
      <c r="X20" s="195">
        <f t="shared" si="2"/>
        <v>2564025780</v>
      </c>
      <c r="Y20" s="196">
        <v>1323600000</v>
      </c>
      <c r="Z20" s="197">
        <f t="shared" si="3"/>
        <v>1240425780</v>
      </c>
      <c r="AA20" s="171">
        <f t="shared" si="11"/>
        <v>47.400000000000006</v>
      </c>
      <c r="AB20" s="185">
        <v>1316235000</v>
      </c>
      <c r="AC20" s="170">
        <v>194.8</v>
      </c>
      <c r="AD20" s="187">
        <v>1000000</v>
      </c>
      <c r="AE20" s="180">
        <f t="shared" si="5"/>
        <v>1240.42578</v>
      </c>
      <c r="AG20" s="198">
        <v>1323.6</v>
      </c>
      <c r="AH20" s="187">
        <v>1000000</v>
      </c>
      <c r="AI20" s="187">
        <f t="shared" si="10"/>
        <v>1323600000</v>
      </c>
      <c r="AL20" s="116" t="s">
        <v>631</v>
      </c>
      <c r="AS20" s="187">
        <v>1240425780</v>
      </c>
      <c r="AT20" s="187">
        <v>1000000</v>
      </c>
      <c r="AU20" s="187">
        <f t="shared" si="9"/>
        <v>1240.42578</v>
      </c>
    </row>
    <row r="21" spans="2:47" ht="18.600000000000001" thickTop="1" thickBot="1" x14ac:dyDescent="0.35">
      <c r="B21" s="179">
        <v>2005</v>
      </c>
      <c r="C21" s="180">
        <v>8300.560481930921</v>
      </c>
      <c r="D21" s="121">
        <v>62321.120000000003</v>
      </c>
      <c r="E21" s="180">
        <v>1668.0039999999999</v>
      </c>
      <c r="F21" s="181">
        <f t="shared" si="0"/>
        <v>72289.684481930919</v>
      </c>
      <c r="G21" s="188">
        <v>428.7</v>
      </c>
      <c r="H21" s="189">
        <f t="shared" si="6"/>
        <v>62321.120000000003</v>
      </c>
      <c r="I21" s="190">
        <v>62321120000</v>
      </c>
      <c r="K21" s="191">
        <f t="shared" si="7"/>
        <v>8.3005604819309209</v>
      </c>
      <c r="L21" s="192"/>
      <c r="M21" s="192"/>
      <c r="O21" s="187">
        <v>48145925107.741417</v>
      </c>
      <c r="P21" s="187">
        <v>1000000</v>
      </c>
      <c r="Q21" s="187">
        <f t="shared" si="8"/>
        <v>48145.925107741416</v>
      </c>
      <c r="R21" s="192"/>
      <c r="T21" s="171">
        <v>2005</v>
      </c>
      <c r="U21" s="184">
        <v>24728000</v>
      </c>
      <c r="V21" s="184">
        <v>1180</v>
      </c>
      <c r="W21" s="171">
        <f t="shared" si="1"/>
        <v>118</v>
      </c>
      <c r="X21" s="195">
        <f t="shared" si="2"/>
        <v>2917904000</v>
      </c>
      <c r="Y21" s="196">
        <v>1249900000</v>
      </c>
      <c r="Z21" s="197">
        <f t="shared" si="3"/>
        <v>1668004000</v>
      </c>
      <c r="AA21" s="171">
        <f t="shared" si="11"/>
        <v>68</v>
      </c>
      <c r="AB21" s="185">
        <v>1236400000</v>
      </c>
      <c r="AC21" s="170">
        <v>224.2</v>
      </c>
      <c r="AD21" s="187">
        <v>1000000</v>
      </c>
      <c r="AE21" s="180">
        <f t="shared" si="5"/>
        <v>1668.0039999999999</v>
      </c>
      <c r="AG21" s="198">
        <v>1249.9000000000001</v>
      </c>
      <c r="AH21" s="187">
        <v>1000000</v>
      </c>
      <c r="AI21" s="187">
        <f t="shared" si="10"/>
        <v>1249900000</v>
      </c>
      <c r="AL21" s="116" t="s">
        <v>632</v>
      </c>
      <c r="AN21" s="116" t="s">
        <v>627</v>
      </c>
      <c r="AO21" s="116" t="s">
        <v>633</v>
      </c>
      <c r="AP21" s="116" t="s">
        <v>634</v>
      </c>
      <c r="AQ21" s="116" t="s">
        <v>635</v>
      </c>
      <c r="AR21" s="116" t="s">
        <v>636</v>
      </c>
      <c r="AS21" s="187">
        <v>1668004000</v>
      </c>
      <c r="AT21" s="187">
        <v>1000000</v>
      </c>
      <c r="AU21" s="187">
        <f t="shared" si="9"/>
        <v>1668.0039999999999</v>
      </c>
    </row>
    <row r="22" spans="2:47" ht="18.600000000000001" thickTop="1" thickBot="1" x14ac:dyDescent="0.35">
      <c r="B22" s="179">
        <v>2006</v>
      </c>
      <c r="C22" s="180">
        <v>8510.8627188565642</v>
      </c>
      <c r="D22" s="121">
        <v>67051.98</v>
      </c>
      <c r="E22" s="180">
        <v>1823.5753500000001</v>
      </c>
      <c r="F22" s="181">
        <f t="shared" si="0"/>
        <v>77386.418068856554</v>
      </c>
      <c r="G22" s="188">
        <v>439.4</v>
      </c>
      <c r="H22" s="189">
        <f t="shared" si="6"/>
        <v>67051.98</v>
      </c>
      <c r="I22" s="190">
        <v>67051980000</v>
      </c>
      <c r="K22" s="191">
        <f t="shared" si="7"/>
        <v>8.5108627188565649</v>
      </c>
      <c r="L22" s="192"/>
      <c r="M22" s="192"/>
      <c r="O22" s="187">
        <v>51300086285.714287</v>
      </c>
      <c r="P22" s="187">
        <v>1000000</v>
      </c>
      <c r="Q22" s="187">
        <f t="shared" si="8"/>
        <v>51300.086285714286</v>
      </c>
      <c r="R22" s="192"/>
      <c r="T22" s="171">
        <v>2006</v>
      </c>
      <c r="U22" s="184">
        <v>26046500</v>
      </c>
      <c r="V22" s="184">
        <v>1199</v>
      </c>
      <c r="W22" s="171">
        <f t="shared" si="1"/>
        <v>119.9</v>
      </c>
      <c r="X22" s="195">
        <f t="shared" si="2"/>
        <v>3122975350</v>
      </c>
      <c r="Y22" s="196">
        <v>1299400000</v>
      </c>
      <c r="Z22" s="197">
        <f t="shared" si="3"/>
        <v>1823575350</v>
      </c>
      <c r="AA22" s="171">
        <f t="shared" si="11"/>
        <v>69.900000000000006</v>
      </c>
      <c r="AB22" s="185">
        <v>1302325000</v>
      </c>
      <c r="AC22" s="170">
        <v>227.81</v>
      </c>
      <c r="AD22" s="187">
        <v>1000000</v>
      </c>
      <c r="AE22" s="180">
        <f t="shared" si="5"/>
        <v>1823.5753500000001</v>
      </c>
      <c r="AG22" s="198">
        <v>1299.4000000000001</v>
      </c>
      <c r="AH22" s="187">
        <v>1000000</v>
      </c>
      <c r="AI22" s="187">
        <f t="shared" si="10"/>
        <v>1299400000</v>
      </c>
      <c r="AL22" s="193"/>
      <c r="AN22" s="193">
        <v>5898716</v>
      </c>
      <c r="AO22" s="193">
        <v>314933120</v>
      </c>
      <c r="AP22" s="200"/>
      <c r="AS22" s="187">
        <v>1823575350</v>
      </c>
      <c r="AT22" s="187">
        <v>1000000</v>
      </c>
      <c r="AU22" s="187">
        <f t="shared" si="9"/>
        <v>1823.5753500000001</v>
      </c>
    </row>
    <row r="23" spans="2:47" ht="19.2" thickTop="1" thickBot="1" x14ac:dyDescent="0.35">
      <c r="B23" s="179">
        <v>2007</v>
      </c>
      <c r="C23" s="180">
        <v>8092.6528582117862</v>
      </c>
      <c r="D23" s="121">
        <v>73251.460000000006</v>
      </c>
      <c r="E23" s="201">
        <v>2204</v>
      </c>
      <c r="F23" s="181">
        <f t="shared" si="0"/>
        <v>83548.112858211796</v>
      </c>
      <c r="G23" s="188">
        <v>451.7</v>
      </c>
      <c r="H23" s="189">
        <f t="shared" si="6"/>
        <v>73251.460000000006</v>
      </c>
      <c r="I23" s="190">
        <v>73251460000</v>
      </c>
      <c r="J23" s="202"/>
      <c r="K23" s="191">
        <f t="shared" si="7"/>
        <v>8.0926528582117854</v>
      </c>
      <c r="L23" s="192"/>
      <c r="M23" s="192"/>
      <c r="O23" s="187">
        <v>55309994758.190331</v>
      </c>
      <c r="P23" s="187">
        <v>1000000</v>
      </c>
      <c r="Q23" s="187">
        <f t="shared" si="8"/>
        <v>55309.994758190333</v>
      </c>
      <c r="R23" s="192"/>
      <c r="T23" s="171">
        <v>2007</v>
      </c>
      <c r="U23" s="184">
        <v>26172100</v>
      </c>
      <c r="V23" s="203">
        <v>1533.0219168819945</v>
      </c>
      <c r="W23" s="203">
        <f t="shared" si="1"/>
        <v>153.30219168819946</v>
      </c>
      <c r="X23" s="195">
        <f t="shared" si="2"/>
        <v>4012240291.082725</v>
      </c>
      <c r="Y23" s="196">
        <v>1301900000</v>
      </c>
      <c r="Z23" s="197">
        <f t="shared" si="3"/>
        <v>2710340291.082725</v>
      </c>
      <c r="AA23" s="203">
        <f t="shared" si="11"/>
        <v>103.30219168819946</v>
      </c>
      <c r="AB23" s="185">
        <v>1308605000</v>
      </c>
      <c r="AC23" s="170"/>
      <c r="AD23" s="187">
        <v>1000000</v>
      </c>
      <c r="AE23" s="180">
        <f t="shared" si="5"/>
        <v>2710.3402910827249</v>
      </c>
      <c r="AG23" s="198">
        <v>1301.9000000000001</v>
      </c>
      <c r="AH23" s="187">
        <v>1000000</v>
      </c>
      <c r="AI23" s="187">
        <f t="shared" si="10"/>
        <v>1301900000</v>
      </c>
      <c r="AN23" s="193">
        <v>20749496</v>
      </c>
      <c r="AO23" s="193">
        <v>1115405734</v>
      </c>
      <c r="AP23" s="200"/>
      <c r="AS23" s="116" t="e">
        <v>#VALUE!</v>
      </c>
    </row>
    <row r="24" spans="2:47" ht="19.2" thickTop="1" thickBot="1" x14ac:dyDescent="0.35">
      <c r="B24" s="179">
        <v>2008</v>
      </c>
      <c r="C24" s="180">
        <v>6633.8964548849581</v>
      </c>
      <c r="D24" s="121">
        <v>76968.22</v>
      </c>
      <c r="E24" s="201">
        <v>3403</v>
      </c>
      <c r="F24" s="181">
        <f t="shared" si="0"/>
        <v>87005.116454884963</v>
      </c>
      <c r="G24" s="188">
        <v>480.2</v>
      </c>
      <c r="H24" s="189">
        <f t="shared" si="6"/>
        <v>76968.22</v>
      </c>
      <c r="I24" s="190">
        <v>76968220000</v>
      </c>
      <c r="J24" s="202"/>
      <c r="K24" s="191">
        <f t="shared" si="7"/>
        <v>6.6338964548849582</v>
      </c>
      <c r="L24" s="192"/>
      <c r="M24" s="192"/>
      <c r="O24" s="187">
        <v>57616568266.883652</v>
      </c>
      <c r="P24" s="187">
        <v>1000000</v>
      </c>
      <c r="Q24" s="187">
        <f t="shared" si="8"/>
        <v>57616.568266883653</v>
      </c>
      <c r="R24" s="192"/>
      <c r="T24" s="171">
        <v>2008</v>
      </c>
      <c r="U24" s="199">
        <v>25015300</v>
      </c>
      <c r="V24" s="203">
        <v>1860.3034311041142</v>
      </c>
      <c r="W24" s="203">
        <f t="shared" si="1"/>
        <v>186.03034311041142</v>
      </c>
      <c r="X24" s="195">
        <f t="shared" si="2"/>
        <v>4653604842.0098753</v>
      </c>
      <c r="Y24" s="196">
        <v>1333100000</v>
      </c>
      <c r="Z24" s="197">
        <f t="shared" si="3"/>
        <v>3320504842.0098753</v>
      </c>
      <c r="AA24" s="203">
        <f t="shared" si="11"/>
        <v>136.03034311041142</v>
      </c>
      <c r="AB24" s="185">
        <v>1250765000</v>
      </c>
      <c r="AC24" s="170"/>
      <c r="AD24" s="187">
        <v>1000000</v>
      </c>
      <c r="AE24" s="180">
        <f t="shared" si="5"/>
        <v>3320.5048420098751</v>
      </c>
      <c r="AG24" s="198">
        <v>1333.1</v>
      </c>
      <c r="AH24" s="187">
        <v>1000000</v>
      </c>
      <c r="AI24" s="187">
        <f t="shared" si="10"/>
        <v>1333100000</v>
      </c>
      <c r="AN24" s="116">
        <v>2228253</v>
      </c>
      <c r="AO24" s="193">
        <v>123658610</v>
      </c>
      <c r="AP24" s="200"/>
      <c r="AS24" s="116">
        <v>3320471243.6999998</v>
      </c>
    </row>
    <row r="25" spans="2:47" ht="19.2" thickTop="1" thickBot="1" x14ac:dyDescent="0.35">
      <c r="B25" s="179">
        <v>2009</v>
      </c>
      <c r="C25" s="204">
        <v>7176.2659462755264</v>
      </c>
      <c r="D25" s="121">
        <v>75179.58</v>
      </c>
      <c r="E25" s="205">
        <v>1925</v>
      </c>
      <c r="F25" s="181">
        <f t="shared" si="0"/>
        <v>84280.845946275527</v>
      </c>
      <c r="G25" s="206">
        <v>485</v>
      </c>
      <c r="H25" s="189">
        <f t="shared" si="6"/>
        <v>75179.58</v>
      </c>
      <c r="I25" s="190">
        <v>75179580000</v>
      </c>
      <c r="J25" s="202"/>
      <c r="K25" s="191">
        <f t="shared" si="7"/>
        <v>7.1762659462755263</v>
      </c>
      <c r="L25" s="192"/>
      <c r="M25" s="192"/>
      <c r="O25" s="187">
        <v>56987816929.748482</v>
      </c>
      <c r="P25" s="187">
        <v>1000000</v>
      </c>
      <c r="Q25" s="187">
        <f t="shared" si="8"/>
        <v>56987.816929748478</v>
      </c>
      <c r="R25" s="192"/>
      <c r="T25" s="171">
        <v>2009</v>
      </c>
      <c r="U25" s="184">
        <v>27207800</v>
      </c>
      <c r="V25" s="203">
        <v>1275.7812565964982</v>
      </c>
      <c r="W25" s="203">
        <f t="shared" si="1"/>
        <v>127.57812565964983</v>
      </c>
      <c r="X25" s="195">
        <f t="shared" si="2"/>
        <v>3471120127.3226204</v>
      </c>
      <c r="Y25" s="185">
        <v>1360000000</v>
      </c>
      <c r="Z25" s="197">
        <f t="shared" si="3"/>
        <v>2111120127.3226204</v>
      </c>
      <c r="AA25" s="203">
        <f t="shared" si="11"/>
        <v>77.578125659649828</v>
      </c>
      <c r="AB25" s="185">
        <v>1360390000</v>
      </c>
      <c r="AC25" s="170"/>
      <c r="AD25" s="187">
        <v>1000000</v>
      </c>
      <c r="AE25" s="180">
        <f t="shared" si="5"/>
        <v>2111.1201273226202</v>
      </c>
      <c r="AG25" s="207">
        <v>1360</v>
      </c>
      <c r="AH25" s="187">
        <v>1000000</v>
      </c>
      <c r="AI25" s="187">
        <f t="shared" si="10"/>
        <v>1360000000</v>
      </c>
      <c r="AN25" s="116">
        <v>3244584</v>
      </c>
      <c r="AO25" s="193">
        <v>199483860</v>
      </c>
      <c r="AP25" s="200"/>
      <c r="AS25" s="116">
        <v>1925341850</v>
      </c>
    </row>
    <row r="26" spans="2:47" ht="18.600000000000001" thickTop="1" thickBot="1" x14ac:dyDescent="0.35">
      <c r="B26" s="208">
        <v>2010</v>
      </c>
      <c r="C26" s="121">
        <v>7451.365424663185</v>
      </c>
      <c r="D26" s="209">
        <v>75990.94</v>
      </c>
      <c r="E26" s="185">
        <v>1990.7651499584199</v>
      </c>
      <c r="F26" s="181">
        <f t="shared" si="0"/>
        <v>85433.070574621597</v>
      </c>
      <c r="G26" s="210">
        <v>492.241079802809</v>
      </c>
      <c r="H26" s="189">
        <f t="shared" si="6"/>
        <v>75990.94</v>
      </c>
      <c r="I26" s="187">
        <v>75990940000</v>
      </c>
      <c r="K26" s="191">
        <f t="shared" si="7"/>
        <v>7.4513654246631846</v>
      </c>
      <c r="L26" s="192"/>
      <c r="M26" s="192"/>
      <c r="O26" s="187">
        <v>58076480102.127663</v>
      </c>
      <c r="P26" s="187">
        <v>1000000</v>
      </c>
      <c r="Q26" s="187">
        <f t="shared" si="8"/>
        <v>58076.480102127665</v>
      </c>
      <c r="R26" s="168"/>
      <c r="T26" s="211">
        <v>2010</v>
      </c>
      <c r="U26" s="212">
        <v>27998200</v>
      </c>
      <c r="V26" s="213">
        <v>1216.4943281919623</v>
      </c>
      <c r="W26" s="214">
        <f t="shared" si="1"/>
        <v>121.64943281919622</v>
      </c>
      <c r="X26" s="215">
        <f t="shared" si="2"/>
        <v>3405965149.9584198</v>
      </c>
      <c r="Y26" s="216">
        <v>1415200000</v>
      </c>
      <c r="Z26" s="217">
        <f t="shared" si="3"/>
        <v>1990765149.9584198</v>
      </c>
      <c r="AA26" s="214">
        <f t="shared" si="11"/>
        <v>71.649432819196221</v>
      </c>
      <c r="AB26" s="218"/>
      <c r="AC26" s="219"/>
      <c r="AD26" s="220">
        <v>1000000</v>
      </c>
      <c r="AE26" s="221">
        <f t="shared" si="5"/>
        <v>1990.7651499584199</v>
      </c>
      <c r="AG26" s="169"/>
      <c r="AH26" s="169"/>
      <c r="AI26" s="169"/>
      <c r="AL26" s="193"/>
      <c r="AN26" s="193">
        <v>1392330</v>
      </c>
      <c r="AO26" s="193">
        <v>89661102</v>
      </c>
      <c r="AP26" s="200"/>
    </row>
    <row r="27" spans="2:47" ht="18.600000000000001" thickTop="1" thickBot="1" x14ac:dyDescent="0.35">
      <c r="B27" s="222">
        <v>2011</v>
      </c>
      <c r="C27" s="223">
        <v>6788.7239342532885</v>
      </c>
      <c r="D27" s="209">
        <v>76186.22</v>
      </c>
      <c r="E27" s="224" t="s">
        <v>162</v>
      </c>
      <c r="F27" s="181">
        <f t="shared" si="0"/>
        <v>82974.943934253286</v>
      </c>
      <c r="G27" s="210">
        <v>501.59366031906302</v>
      </c>
      <c r="H27" s="189">
        <f t="shared" si="6"/>
        <v>76186.22</v>
      </c>
      <c r="I27" s="187">
        <v>76186220000</v>
      </c>
      <c r="K27" s="191">
        <f t="shared" si="7"/>
        <v>6.7887239342532881</v>
      </c>
      <c r="L27" s="192"/>
      <c r="M27" s="192"/>
      <c r="O27" s="187">
        <v>58522436869.565224</v>
      </c>
      <c r="P27" s="187">
        <v>1000000</v>
      </c>
      <c r="Q27" s="187">
        <f t="shared" si="8"/>
        <v>58522.436869565223</v>
      </c>
      <c r="R27" s="168"/>
      <c r="T27" s="225">
        <v>2011</v>
      </c>
      <c r="U27" s="226">
        <v>28282600</v>
      </c>
      <c r="V27" s="227"/>
      <c r="W27" s="228"/>
      <c r="X27" s="229"/>
      <c r="Y27" s="216"/>
      <c r="Z27" s="230"/>
      <c r="AA27" s="231"/>
      <c r="AB27" s="232"/>
      <c r="AC27" s="169"/>
      <c r="AD27" s="187">
        <v>1000000</v>
      </c>
      <c r="AE27" s="233"/>
      <c r="AG27" s="169"/>
      <c r="AH27" s="169"/>
      <c r="AI27" s="169"/>
      <c r="AL27" s="193"/>
      <c r="AN27" s="193"/>
      <c r="AO27" s="193"/>
      <c r="AP27" s="200"/>
    </row>
    <row r="28" spans="2:47" ht="18.600000000000001" thickTop="1" thickBot="1" x14ac:dyDescent="0.35">
      <c r="B28" s="222">
        <v>2012</v>
      </c>
      <c r="C28" s="234">
        <v>7758.2059898079624</v>
      </c>
      <c r="D28" s="235">
        <v>76869.42</v>
      </c>
      <c r="E28" s="224">
        <v>1525.1</v>
      </c>
      <c r="F28" s="181">
        <f>SUM(C28:E28)</f>
        <v>86152.725989807965</v>
      </c>
      <c r="G28" s="210">
        <v>518.14625110959196</v>
      </c>
      <c r="H28" s="189">
        <f t="shared" si="6"/>
        <v>76869.42</v>
      </c>
      <c r="I28" s="187">
        <v>76869420000</v>
      </c>
      <c r="K28" s="191">
        <f t="shared" si="7"/>
        <v>7.7582059898079621</v>
      </c>
      <c r="L28" s="192"/>
      <c r="M28" s="192"/>
      <c r="O28" s="187">
        <v>58293221118.124435</v>
      </c>
      <c r="P28" s="187">
        <v>1000000</v>
      </c>
      <c r="Q28" s="187">
        <f t="shared" si="8"/>
        <v>58293.221118124435</v>
      </c>
      <c r="R28" s="168"/>
      <c r="T28" s="236">
        <v>2012</v>
      </c>
      <c r="U28" s="237"/>
      <c r="V28" s="238"/>
      <c r="W28" s="239"/>
      <c r="X28" s="240"/>
      <c r="Y28" s="241"/>
      <c r="Z28" s="240"/>
      <c r="AA28" s="242"/>
      <c r="AB28" s="243"/>
      <c r="AC28" s="244"/>
      <c r="AD28" s="220">
        <v>1000000</v>
      </c>
      <c r="AE28" s="245"/>
      <c r="AG28" s="169"/>
      <c r="AH28" s="169"/>
      <c r="AI28" s="169"/>
      <c r="AL28" s="193"/>
      <c r="AN28" s="193"/>
      <c r="AO28" s="193"/>
      <c r="AP28" s="200"/>
    </row>
    <row r="29" spans="2:47" ht="18.600000000000001" thickTop="1" thickBot="1" x14ac:dyDescent="0.35">
      <c r="B29" s="246">
        <v>2013</v>
      </c>
      <c r="C29" s="234">
        <v>6947.02465875707</v>
      </c>
      <c r="D29" s="187">
        <v>81725.2</v>
      </c>
      <c r="E29" s="224">
        <v>1555.9</v>
      </c>
      <c r="F29" s="181">
        <f t="shared" si="0"/>
        <v>90228.124658757064</v>
      </c>
      <c r="G29" s="210">
        <v>525.40029862512597</v>
      </c>
      <c r="H29" s="189">
        <f t="shared" si="6"/>
        <v>81725.2</v>
      </c>
      <c r="I29" s="187">
        <v>81725200000</v>
      </c>
      <c r="K29" s="191">
        <f t="shared" si="7"/>
        <v>6.9470246587570701</v>
      </c>
      <c r="L29" s="192"/>
      <c r="M29" s="168"/>
      <c r="O29" s="187">
        <v>58256700000</v>
      </c>
      <c r="P29" s="187">
        <v>1000000</v>
      </c>
      <c r="Q29" s="187">
        <f t="shared" si="8"/>
        <v>58256.7</v>
      </c>
      <c r="R29" s="168"/>
      <c r="T29" s="236">
        <v>2013</v>
      </c>
      <c r="U29" s="237"/>
      <c r="V29" s="238"/>
      <c r="W29" s="239"/>
      <c r="X29" s="240"/>
      <c r="Y29" s="220"/>
      <c r="Z29" s="240"/>
      <c r="AA29" s="242"/>
      <c r="AB29" s="243"/>
      <c r="AC29" s="244"/>
      <c r="AD29" s="220">
        <v>1000000</v>
      </c>
      <c r="AE29" s="245"/>
      <c r="AG29" s="168"/>
      <c r="AH29" s="168"/>
      <c r="AI29" s="168"/>
      <c r="AL29" s="193"/>
      <c r="AN29" s="193"/>
      <c r="AO29" s="193"/>
      <c r="AP29" s="200"/>
    </row>
    <row r="30" spans="2:47" ht="18.600000000000001" thickTop="1" thickBot="1" x14ac:dyDescent="0.35">
      <c r="B30" s="247">
        <v>2014</v>
      </c>
      <c r="C30" s="248">
        <v>8997.3789814350002</v>
      </c>
      <c r="D30" s="187">
        <v>85322.82</v>
      </c>
      <c r="E30" s="224">
        <v>1547.6</v>
      </c>
      <c r="F30" s="249">
        <f t="shared" si="0"/>
        <v>95867.798981435015</v>
      </c>
      <c r="G30" s="250">
        <v>527.50189981962603</v>
      </c>
      <c r="H30" s="251">
        <f t="shared" si="6"/>
        <v>85322.82</v>
      </c>
      <c r="I30" s="187">
        <v>85322820000</v>
      </c>
      <c r="K30" s="191">
        <f t="shared" si="7"/>
        <v>8.9973789814350003</v>
      </c>
      <c r="L30" s="192"/>
      <c r="M30" s="168"/>
      <c r="O30" s="187">
        <v>62625336868.395775</v>
      </c>
      <c r="P30" s="187">
        <v>1000000</v>
      </c>
      <c r="Q30" s="187">
        <f t="shared" si="8"/>
        <v>62625.336868395774</v>
      </c>
      <c r="R30" s="168"/>
      <c r="T30" s="225">
        <v>2014</v>
      </c>
      <c r="U30" s="226"/>
      <c r="V30" s="227"/>
      <c r="W30" s="228"/>
      <c r="X30" s="252"/>
      <c r="Y30" s="187"/>
      <c r="Z30" s="252"/>
      <c r="AA30" s="231"/>
      <c r="AB30" s="232"/>
      <c r="AC30" s="169"/>
      <c r="AD30" s="187"/>
      <c r="AE30" s="233"/>
      <c r="AG30" s="168"/>
      <c r="AH30" s="168"/>
      <c r="AI30" s="168"/>
      <c r="AL30" s="193"/>
      <c r="AN30" s="193"/>
      <c r="AO30" s="193"/>
      <c r="AP30" s="200"/>
    </row>
    <row r="31" spans="2:47" ht="18.600000000000001" thickTop="1" thickBot="1" x14ac:dyDescent="0.35">
      <c r="B31" s="247">
        <v>2015</v>
      </c>
      <c r="C31" s="234">
        <v>10742.505286757676</v>
      </c>
      <c r="D31" s="187">
        <v>91092.3</v>
      </c>
      <c r="E31" s="224">
        <v>1381.7</v>
      </c>
      <c r="F31" s="249">
        <f t="shared" si="0"/>
        <v>103216.50528675767</v>
      </c>
      <c r="G31" s="250">
        <v>529.08440551908495</v>
      </c>
      <c r="H31" s="251">
        <f t="shared" si="6"/>
        <v>91092.3</v>
      </c>
      <c r="I31" s="187">
        <v>91092300000</v>
      </c>
      <c r="K31" s="191">
        <f t="shared" si="7"/>
        <v>10.742505286757677</v>
      </c>
      <c r="L31" s="192"/>
      <c r="M31" s="168"/>
      <c r="O31" s="187">
        <v>66754662595.419846</v>
      </c>
      <c r="P31" s="187">
        <v>1000000</v>
      </c>
      <c r="Q31" s="187">
        <f t="shared" si="8"/>
        <v>66754.662595419839</v>
      </c>
      <c r="R31" s="168"/>
      <c r="T31" s="225">
        <v>2015</v>
      </c>
      <c r="U31" s="226"/>
      <c r="V31" s="227"/>
      <c r="W31" s="228"/>
      <c r="X31" s="252"/>
      <c r="Y31" s="187"/>
      <c r="Z31" s="252"/>
      <c r="AA31" s="231"/>
      <c r="AB31" s="232"/>
      <c r="AC31" s="169"/>
      <c r="AD31" s="187"/>
      <c r="AE31" s="233"/>
      <c r="AG31" s="168"/>
      <c r="AH31" s="168"/>
      <c r="AI31" s="168"/>
      <c r="AL31" s="193"/>
      <c r="AN31" s="193"/>
      <c r="AO31" s="193"/>
      <c r="AP31" s="200"/>
    </row>
    <row r="32" spans="2:47" ht="18.600000000000001" thickTop="1" thickBot="1" x14ac:dyDescent="0.35">
      <c r="B32" s="253">
        <v>2016</v>
      </c>
      <c r="C32" s="248">
        <v>10227.468680541493</v>
      </c>
      <c r="D32" s="220">
        <v>95359.8</v>
      </c>
      <c r="E32" s="240">
        <v>1224.0999999999999</v>
      </c>
      <c r="F32" s="254">
        <f t="shared" si="0"/>
        <v>106811.36868054151</v>
      </c>
      <c r="G32" s="250">
        <v>532.78799635771895</v>
      </c>
      <c r="H32" s="251">
        <f t="shared" si="6"/>
        <v>95359.8</v>
      </c>
      <c r="I32" s="187">
        <v>95359800000</v>
      </c>
      <c r="K32" s="191">
        <f t="shared" si="7"/>
        <v>10.227468680541493</v>
      </c>
      <c r="L32" s="192"/>
      <c r="M32" s="168"/>
      <c r="O32" s="187">
        <v>68888590760.563385</v>
      </c>
      <c r="P32" s="187">
        <v>1000000</v>
      </c>
      <c r="Q32" s="187">
        <f t="shared" si="8"/>
        <v>68888.590760563384</v>
      </c>
      <c r="R32" s="168"/>
      <c r="T32" s="116" t="s">
        <v>637</v>
      </c>
      <c r="AN32" s="193">
        <v>854939</v>
      </c>
      <c r="AO32" s="193">
        <v>54681292</v>
      </c>
      <c r="AP32" s="200"/>
    </row>
    <row r="33" spans="2:42" ht="18.600000000000001" thickTop="1" thickBot="1" x14ac:dyDescent="0.35">
      <c r="B33" s="247">
        <v>2017</v>
      </c>
      <c r="C33" s="234">
        <v>10211.839555012142</v>
      </c>
      <c r="D33" s="187">
        <v>100903.76</v>
      </c>
      <c r="E33" s="252"/>
      <c r="F33" s="254">
        <f t="shared" si="0"/>
        <v>111115.59955501213</v>
      </c>
      <c r="G33" s="250">
        <v>546.10769626666195</v>
      </c>
      <c r="H33" s="251">
        <f t="shared" si="6"/>
        <v>100903.76</v>
      </c>
      <c r="I33" s="187">
        <v>100903760000</v>
      </c>
      <c r="K33" s="191">
        <f t="shared" si="7"/>
        <v>10.211839555012142</v>
      </c>
      <c r="L33" s="192"/>
      <c r="M33" s="168"/>
      <c r="O33" s="192"/>
      <c r="P33" s="192"/>
      <c r="Q33" s="192"/>
      <c r="R33" s="168"/>
      <c r="AN33" s="193"/>
      <c r="AO33" s="193"/>
      <c r="AP33" s="200"/>
    </row>
    <row r="34" spans="2:42" ht="18.600000000000001" thickTop="1" thickBot="1" x14ac:dyDescent="0.35">
      <c r="B34" s="253">
        <v>2018</v>
      </c>
      <c r="C34" s="248"/>
      <c r="D34" s="220"/>
      <c r="E34" s="240"/>
      <c r="F34" s="255"/>
      <c r="G34" s="250">
        <v>557.57595788826097</v>
      </c>
      <c r="H34" s="256"/>
      <c r="I34" s="244"/>
      <c r="K34" s="257"/>
      <c r="L34" s="192"/>
      <c r="M34" s="168"/>
      <c r="O34" s="192"/>
      <c r="P34" s="192"/>
      <c r="Q34" s="192"/>
      <c r="R34" s="168"/>
      <c r="AN34" s="193"/>
      <c r="AO34" s="193"/>
      <c r="AP34" s="200"/>
    </row>
    <row r="35" spans="2:42" ht="18.600000000000001" thickTop="1" thickBot="1" x14ac:dyDescent="0.35">
      <c r="B35" s="247">
        <v>2019</v>
      </c>
      <c r="C35" s="234"/>
      <c r="D35" s="187"/>
      <c r="E35" s="252"/>
      <c r="F35" s="258"/>
      <c r="G35" s="259">
        <v>573.18808470913302</v>
      </c>
      <c r="H35" s="260"/>
      <c r="I35" s="169"/>
      <c r="K35" s="257"/>
      <c r="L35" s="192"/>
      <c r="M35" s="168"/>
      <c r="O35" s="192"/>
      <c r="P35" s="192"/>
      <c r="Q35" s="192"/>
      <c r="R35" s="168"/>
      <c r="AN35" s="193"/>
      <c r="AO35" s="193"/>
      <c r="AP35" s="200"/>
    </row>
    <row r="36" spans="2:42" ht="18" thickTop="1" x14ac:dyDescent="0.3">
      <c r="U36" s="116" t="s">
        <v>638</v>
      </c>
      <c r="V36" s="116" t="s">
        <v>639</v>
      </c>
      <c r="AN36" s="193">
        <f>SUM(AN22:AN32)</f>
        <v>34368318</v>
      </c>
      <c r="AO36" s="193">
        <f>SUM(AO22:AO32)</f>
        <v>1897823718</v>
      </c>
      <c r="AP36" s="200">
        <f>AO36/AN36</f>
        <v>55.220151245108937</v>
      </c>
    </row>
    <row r="37" spans="2:42" x14ac:dyDescent="0.3">
      <c r="B37" s="116" t="s">
        <v>640</v>
      </c>
      <c r="V37" s="116" t="s">
        <v>641</v>
      </c>
    </row>
    <row r="38" spans="2:42" x14ac:dyDescent="0.3">
      <c r="B38" s="116" t="s">
        <v>642</v>
      </c>
    </row>
    <row r="39" spans="2:42" x14ac:dyDescent="0.3">
      <c r="B39" s="261" t="s">
        <v>643</v>
      </c>
      <c r="C39" s="262"/>
      <c r="U39" s="163" t="s">
        <v>644</v>
      </c>
    </row>
    <row r="40" spans="2:42" x14ac:dyDescent="0.3">
      <c r="C40" s="263"/>
      <c r="D40" s="116" t="s">
        <v>645</v>
      </c>
      <c r="U40" s="6"/>
      <c r="V40" s="6"/>
      <c r="W40" s="6"/>
      <c r="X40" s="6"/>
      <c r="Y40" s="6"/>
      <c r="Z40" s="6"/>
      <c r="AA40" s="6"/>
      <c r="AB40" s="6"/>
      <c r="AC40" s="6"/>
      <c r="AD40" s="6"/>
      <c r="AE40" s="6"/>
      <c r="AF40" s="6"/>
    </row>
    <row r="41" spans="2:42" x14ac:dyDescent="0.3">
      <c r="B41" s="263"/>
    </row>
    <row r="42" spans="2:42" ht="18" thickBot="1" x14ac:dyDescent="0.35">
      <c r="B42" s="328" t="s">
        <v>646</v>
      </c>
      <c r="C42" s="329"/>
      <c r="D42" s="329"/>
      <c r="E42" s="329"/>
      <c r="F42" s="329"/>
      <c r="G42" s="329"/>
      <c r="H42" s="329"/>
      <c r="I42" s="329"/>
      <c r="J42" s="329"/>
      <c r="K42" s="329"/>
      <c r="L42" s="329"/>
      <c r="M42" s="329"/>
      <c r="N42" s="329"/>
      <c r="O42" s="329"/>
      <c r="P42" s="329"/>
      <c r="Q42" s="329"/>
      <c r="R42" s="329"/>
      <c r="S42" s="329"/>
      <c r="T42"/>
    </row>
    <row r="43" spans="2:42" s="265" customFormat="1" ht="15.6" thickBot="1" x14ac:dyDescent="0.3">
      <c r="B43" s="330" t="s">
        <v>647</v>
      </c>
      <c r="C43" s="264">
        <v>1999</v>
      </c>
      <c r="D43" s="264">
        <v>2000</v>
      </c>
      <c r="E43" s="264">
        <v>2001</v>
      </c>
      <c r="F43" s="264">
        <v>2002</v>
      </c>
      <c r="G43" s="264">
        <v>2003</v>
      </c>
      <c r="H43" s="264"/>
      <c r="I43" s="264">
        <v>2004</v>
      </c>
      <c r="J43" s="264">
        <v>2005</v>
      </c>
      <c r="K43" s="264">
        <v>2006</v>
      </c>
      <c r="L43" s="264">
        <v>2007</v>
      </c>
      <c r="M43" s="264">
        <v>2008</v>
      </c>
      <c r="N43" s="264">
        <v>2009</v>
      </c>
      <c r="O43" s="264">
        <v>2010</v>
      </c>
      <c r="P43" s="264">
        <v>2011</v>
      </c>
      <c r="Q43" s="264">
        <v>2012</v>
      </c>
      <c r="R43" s="264">
        <v>2013</v>
      </c>
      <c r="S43" s="264">
        <v>2014</v>
      </c>
      <c r="T43" s="264">
        <v>2015</v>
      </c>
    </row>
    <row r="44" spans="2:42" s="265" customFormat="1" ht="15.6" thickBot="1" x14ac:dyDescent="0.3">
      <c r="B44" s="331"/>
      <c r="C44" s="332" t="s">
        <v>648</v>
      </c>
      <c r="D44" s="333"/>
      <c r="E44" s="333"/>
      <c r="F44" s="333"/>
      <c r="G44" s="333"/>
      <c r="H44" s="333"/>
      <c r="I44" s="333"/>
      <c r="J44" s="333"/>
      <c r="K44" s="333"/>
      <c r="L44" s="333"/>
      <c r="M44" s="333"/>
      <c r="N44" s="333"/>
      <c r="O44" s="333"/>
      <c r="P44" s="333"/>
      <c r="Q44" s="333"/>
      <c r="R44" s="333"/>
      <c r="S44" s="333"/>
      <c r="T44" s="334"/>
    </row>
    <row r="45" spans="2:42" s="265" customFormat="1" ht="30.6" thickBot="1" x14ac:dyDescent="0.3">
      <c r="B45" s="266" t="s">
        <v>649</v>
      </c>
      <c r="C45" s="267">
        <v>637.29999999999995</v>
      </c>
      <c r="D45" s="267">
        <v>641.1</v>
      </c>
      <c r="E45" s="267">
        <v>654.70000000000005</v>
      </c>
      <c r="F45" s="267">
        <v>673.7</v>
      </c>
      <c r="G45" s="267" t="s">
        <v>650</v>
      </c>
      <c r="H45" s="267"/>
      <c r="I45" s="267" t="s">
        <v>651</v>
      </c>
      <c r="J45" s="267" t="s">
        <v>652</v>
      </c>
      <c r="K45" s="267" t="s">
        <v>653</v>
      </c>
      <c r="L45" s="267" t="s">
        <v>654</v>
      </c>
      <c r="M45" s="267" t="s">
        <v>655</v>
      </c>
      <c r="N45" s="267" t="s">
        <v>656</v>
      </c>
      <c r="O45" s="267" t="s">
        <v>657</v>
      </c>
      <c r="P45" s="267" t="s">
        <v>162</v>
      </c>
      <c r="Q45" s="267">
        <v>1525.1</v>
      </c>
      <c r="R45" s="267" t="s">
        <v>658</v>
      </c>
      <c r="S45" s="267" t="s">
        <v>659</v>
      </c>
      <c r="T45" s="267">
        <v>1381.7</v>
      </c>
    </row>
    <row r="46" spans="2:42" s="265" customFormat="1" ht="35.25" customHeight="1" x14ac:dyDescent="0.25">
      <c r="B46" s="321" t="s">
        <v>660</v>
      </c>
      <c r="C46" s="322"/>
      <c r="D46" s="322"/>
      <c r="E46" s="322"/>
      <c r="F46" s="322"/>
      <c r="G46" s="322"/>
      <c r="H46" s="322"/>
      <c r="I46" s="322"/>
      <c r="J46" s="322"/>
      <c r="K46" s="322"/>
      <c r="L46" s="322"/>
      <c r="M46" s="322"/>
      <c r="N46" s="322"/>
      <c r="O46" s="322"/>
      <c r="P46" s="322"/>
      <c r="Q46" s="322"/>
      <c r="R46" s="322"/>
      <c r="S46" s="322"/>
    </row>
    <row r="47" spans="2:42" s="265" customFormat="1" ht="15" x14ac:dyDescent="0.25">
      <c r="B47" s="268" t="s">
        <v>661</v>
      </c>
      <c r="C47" s="265" t="s">
        <v>662</v>
      </c>
      <c r="E47" s="265" t="s">
        <v>663</v>
      </c>
    </row>
    <row r="48" spans="2:42" x14ac:dyDescent="0.3">
      <c r="B48" s="269"/>
    </row>
    <row r="49" spans="2:28" x14ac:dyDescent="0.3">
      <c r="B49" s="269"/>
      <c r="C49" s="193"/>
      <c r="E49" s="193"/>
    </row>
    <row r="50" spans="2:28" x14ac:dyDescent="0.3">
      <c r="C50" s="193"/>
      <c r="E50" s="193"/>
    </row>
    <row r="51" spans="2:28" ht="18" thickBot="1" x14ac:dyDescent="0.35">
      <c r="C51" s="193"/>
      <c r="E51" s="193"/>
    </row>
    <row r="52" spans="2:28" s="265" customFormat="1" ht="16.2" thickTop="1" thickBot="1" x14ac:dyDescent="0.3">
      <c r="B52" s="126" t="s">
        <v>664</v>
      </c>
      <c r="C52" s="126"/>
      <c r="D52" s="126"/>
      <c r="E52" s="126"/>
      <c r="F52" s="126" t="s">
        <v>665</v>
      </c>
      <c r="G52" s="126"/>
      <c r="H52" s="126"/>
      <c r="I52" s="126"/>
      <c r="J52" s="126"/>
      <c r="K52" s="126" t="s">
        <v>666</v>
      </c>
      <c r="L52" s="126" t="s">
        <v>667</v>
      </c>
      <c r="M52" s="126" t="s">
        <v>668</v>
      </c>
      <c r="U52" s="265" t="s">
        <v>669</v>
      </c>
      <c r="AB52" s="270"/>
    </row>
    <row r="53" spans="2:28" s="265" customFormat="1" ht="16.2" thickTop="1" thickBot="1" x14ac:dyDescent="0.3">
      <c r="B53" s="126" t="s">
        <v>670</v>
      </c>
      <c r="C53" s="126"/>
      <c r="D53" s="126"/>
      <c r="E53" s="126" t="s">
        <v>54</v>
      </c>
      <c r="F53" s="126"/>
      <c r="G53" s="126"/>
      <c r="H53" s="126"/>
      <c r="I53" s="126" t="s">
        <v>54</v>
      </c>
      <c r="J53" s="126"/>
      <c r="K53" s="126"/>
      <c r="L53" s="126"/>
      <c r="M53" s="126"/>
      <c r="N53" s="271"/>
      <c r="U53" s="265" t="s">
        <v>671</v>
      </c>
      <c r="AB53" s="270"/>
    </row>
    <row r="54" spans="2:28" s="265" customFormat="1" ht="16.8" thickTop="1" thickBot="1" x14ac:dyDescent="0.35">
      <c r="B54" s="272">
        <v>1811764191.5799999</v>
      </c>
      <c r="C54" s="272">
        <v>86059623</v>
      </c>
      <c r="D54" s="272" t="s">
        <v>144</v>
      </c>
      <c r="E54" s="273">
        <f>B54+C54</f>
        <v>1897823814.5799999</v>
      </c>
      <c r="F54" s="272">
        <v>33313386</v>
      </c>
      <c r="G54" s="272">
        <v>1054932</v>
      </c>
      <c r="H54" s="272" t="s">
        <v>144</v>
      </c>
      <c r="I54" s="273">
        <f>F54+G54</f>
        <v>34368318</v>
      </c>
      <c r="J54" s="126"/>
      <c r="K54" s="274">
        <f>E54/I54</f>
        <v>55.220154055255186</v>
      </c>
      <c r="L54" s="126">
        <v>27.762</v>
      </c>
      <c r="M54" s="274">
        <f>K54*L54</f>
        <v>1533.0219168819945</v>
      </c>
      <c r="U54" s="265" t="s">
        <v>672</v>
      </c>
      <c r="AB54" s="270"/>
    </row>
    <row r="55" spans="2:28" s="265" customFormat="1" ht="16.8" thickTop="1" thickBot="1" x14ac:dyDescent="0.35">
      <c r="B55" s="126"/>
      <c r="C55" s="126"/>
      <c r="D55" s="126"/>
      <c r="E55" s="274"/>
      <c r="F55" s="272"/>
      <c r="G55" s="272"/>
      <c r="H55" s="272"/>
      <c r="I55" s="273"/>
      <c r="J55" s="126"/>
      <c r="K55" s="274"/>
      <c r="L55" s="126"/>
      <c r="M55" s="274"/>
      <c r="N55" s="271"/>
      <c r="U55" s="265" t="s">
        <v>673</v>
      </c>
      <c r="AB55" s="270"/>
    </row>
    <row r="56" spans="2:28" s="265" customFormat="1" ht="16.8" thickTop="1" thickBot="1" x14ac:dyDescent="0.35">
      <c r="B56" s="126" t="s">
        <v>674</v>
      </c>
      <c r="C56" s="126"/>
      <c r="D56" s="126"/>
      <c r="E56" s="274"/>
      <c r="F56" s="272"/>
      <c r="G56" s="272"/>
      <c r="H56" s="272"/>
      <c r="I56" s="273"/>
      <c r="J56" s="126"/>
      <c r="K56" s="274"/>
      <c r="L56" s="126"/>
      <c r="M56" s="274"/>
      <c r="U56" s="265" t="s">
        <v>675</v>
      </c>
      <c r="AB56" s="270"/>
    </row>
    <row r="57" spans="2:28" s="265" customFormat="1" ht="16.8" thickTop="1" thickBot="1" x14ac:dyDescent="0.35">
      <c r="B57" s="272">
        <v>2202611738.4000001</v>
      </c>
      <c r="C57" s="272">
        <v>238328776.19999999</v>
      </c>
      <c r="D57" s="272" t="s">
        <v>144</v>
      </c>
      <c r="E57" s="273">
        <f>B57+C57</f>
        <v>2440940514.5999999</v>
      </c>
      <c r="F57" s="272">
        <v>30417486</v>
      </c>
      <c r="G57" s="272">
        <v>2309400</v>
      </c>
      <c r="H57" s="272" t="s">
        <v>144</v>
      </c>
      <c r="I57" s="273">
        <f>F57+G57</f>
        <v>32726886</v>
      </c>
      <c r="J57" s="126"/>
      <c r="K57" s="274">
        <f>E57/I57</f>
        <v>74.585174849816141</v>
      </c>
      <c r="L57" s="126">
        <v>24.942</v>
      </c>
      <c r="M57" s="274">
        <f>K57*L57</f>
        <v>1860.3034311041142</v>
      </c>
      <c r="AB57" s="270"/>
    </row>
    <row r="58" spans="2:28" s="265" customFormat="1" ht="16.8" thickTop="1" thickBot="1" x14ac:dyDescent="0.35">
      <c r="B58" s="126"/>
      <c r="C58" s="126"/>
      <c r="D58" s="126"/>
      <c r="E58" s="273"/>
      <c r="F58" s="272"/>
      <c r="G58" s="272"/>
      <c r="H58" s="272"/>
      <c r="I58" s="273"/>
      <c r="J58" s="126"/>
      <c r="K58" s="274"/>
      <c r="L58" s="126"/>
      <c r="M58" s="274"/>
      <c r="AB58" s="270"/>
    </row>
    <row r="59" spans="2:28" s="265" customFormat="1" ht="16.8" thickTop="1" thickBot="1" x14ac:dyDescent="0.35">
      <c r="B59" s="126" t="s">
        <v>676</v>
      </c>
      <c r="C59" s="126"/>
      <c r="D59" s="126"/>
      <c r="E59" s="273"/>
      <c r="F59" s="272"/>
      <c r="G59" s="272"/>
      <c r="H59" s="272"/>
      <c r="I59" s="273"/>
      <c r="J59" s="126"/>
      <c r="K59" s="274"/>
      <c r="L59" s="126"/>
      <c r="M59" s="274"/>
      <c r="AB59" s="270"/>
    </row>
    <row r="60" spans="2:28" s="265" customFormat="1" ht="16.8" thickTop="1" thickBot="1" x14ac:dyDescent="0.35">
      <c r="B60" s="272">
        <v>1285963978.1500001</v>
      </c>
      <c r="C60" s="272">
        <v>110149092</v>
      </c>
      <c r="D60" s="272"/>
      <c r="E60" s="273">
        <f>B60+C60</f>
        <v>1396113070.1500001</v>
      </c>
      <c r="F60" s="272">
        <v>27265545</v>
      </c>
      <c r="G60" s="272">
        <v>1673750</v>
      </c>
      <c r="H60" s="272"/>
      <c r="I60" s="273">
        <f>F60+G60</f>
        <v>28939295</v>
      </c>
      <c r="J60" s="126"/>
      <c r="K60" s="274">
        <f>E60/I60</f>
        <v>48.242815526432146</v>
      </c>
      <c r="L60" s="126">
        <v>26.445</v>
      </c>
      <c r="M60" s="274">
        <f>K60*L60</f>
        <v>1275.7812565964982</v>
      </c>
      <c r="AB60" s="270"/>
    </row>
    <row r="61" spans="2:28" s="265" customFormat="1" ht="16.8" thickTop="1" thickBot="1" x14ac:dyDescent="0.35">
      <c r="B61" s="126"/>
      <c r="C61" s="126"/>
      <c r="D61" s="126"/>
      <c r="E61" s="273"/>
      <c r="F61" s="272"/>
      <c r="G61" s="272"/>
      <c r="H61" s="272"/>
      <c r="I61" s="273"/>
      <c r="J61" s="126"/>
      <c r="K61" s="274"/>
      <c r="L61" s="126"/>
      <c r="M61" s="274"/>
      <c r="AB61" s="270"/>
    </row>
    <row r="62" spans="2:28" s="265" customFormat="1" ht="16.8" thickTop="1" thickBot="1" x14ac:dyDescent="0.35">
      <c r="B62" s="126" t="s">
        <v>677</v>
      </c>
      <c r="C62" s="126"/>
      <c r="D62" s="126"/>
      <c r="E62" s="273"/>
      <c r="F62" s="272"/>
      <c r="G62" s="272"/>
      <c r="H62" s="272"/>
      <c r="I62" s="273"/>
      <c r="J62" s="126"/>
      <c r="K62" s="274"/>
      <c r="L62" s="126"/>
      <c r="M62" s="274"/>
      <c r="AB62" s="270"/>
    </row>
    <row r="63" spans="2:28" s="265" customFormat="1" ht="16.8" thickTop="1" thickBot="1" x14ac:dyDescent="0.35">
      <c r="B63" s="272">
        <v>1130199457.75</v>
      </c>
      <c r="C63" s="272">
        <v>45024576</v>
      </c>
      <c r="D63" s="271">
        <v>3863</v>
      </c>
      <c r="E63" s="273">
        <f>B63+C63+D63</f>
        <v>1175227896.75</v>
      </c>
      <c r="F63" s="272">
        <v>23627290</v>
      </c>
      <c r="G63" s="272">
        <v>720900</v>
      </c>
      <c r="H63" s="272">
        <v>83912</v>
      </c>
      <c r="I63" s="273">
        <f>F63+G63+H63</f>
        <v>24432102</v>
      </c>
      <c r="J63" s="126"/>
      <c r="K63" s="274">
        <f>E63/I63</f>
        <v>48.101792336574235</v>
      </c>
      <c r="L63" s="275">
        <v>25.29</v>
      </c>
      <c r="M63" s="274">
        <f>K63*L63</f>
        <v>1216.4943281919623</v>
      </c>
      <c r="AB63" s="270"/>
    </row>
    <row r="64" spans="2:28" ht="18" thickTop="1" x14ac:dyDescent="0.3"/>
  </sheetData>
  <mergeCells count="8">
    <mergeCell ref="B46:S46"/>
    <mergeCell ref="B2:G2"/>
    <mergeCell ref="W3:X3"/>
    <mergeCell ref="V4:W4"/>
    <mergeCell ref="B42:S42"/>
    <mergeCell ref="B43:B44"/>
    <mergeCell ref="C44:T44"/>
    <mergeCell ref="C4:G4"/>
  </mergeCells>
  <pageMargins left="0.7" right="0.7" top="0.78740157499999996" bottom="0.78740157499999996"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23"/>
  <sheetViews>
    <sheetView zoomScale="120" zoomScaleNormal="120" workbookViewId="0">
      <selection activeCell="H7" sqref="H7"/>
    </sheetView>
  </sheetViews>
  <sheetFormatPr defaultRowHeight="14.4" x14ac:dyDescent="0.3"/>
  <cols>
    <col min="4" max="4" width="26.44140625" customWidth="1"/>
  </cols>
  <sheetData>
    <row r="2" spans="2:8" ht="45" customHeight="1" thickBot="1" x14ac:dyDescent="0.35">
      <c r="B2" s="337" t="s">
        <v>163</v>
      </c>
      <c r="C2" s="337"/>
      <c r="D2" s="337"/>
      <c r="E2" s="52"/>
      <c r="F2" s="52"/>
      <c r="G2" s="52"/>
      <c r="H2" s="52"/>
    </row>
    <row r="3" spans="2:8" ht="16.8" thickTop="1" thickBot="1" x14ac:dyDescent="0.35">
      <c r="B3" s="21" t="s">
        <v>164</v>
      </c>
      <c r="C3" s="336" t="s">
        <v>165</v>
      </c>
      <c r="D3" s="336"/>
    </row>
    <row r="4" spans="2:8" ht="18.75" customHeight="1" thickTop="1" thickBot="1" x14ac:dyDescent="0.35">
      <c r="B4" s="54" t="s">
        <v>166</v>
      </c>
      <c r="C4" s="336" t="s">
        <v>167</v>
      </c>
      <c r="D4" s="336"/>
    </row>
    <row r="5" spans="2:8" ht="16.8" thickTop="1" thickBot="1" x14ac:dyDescent="0.35">
      <c r="B5" s="54" t="s">
        <v>168</v>
      </c>
      <c r="C5" s="336" t="s">
        <v>169</v>
      </c>
      <c r="D5" s="336"/>
    </row>
    <row r="6" spans="2:8" ht="18.75" customHeight="1" thickTop="1" thickBot="1" x14ac:dyDescent="0.35">
      <c r="B6" s="54" t="s">
        <v>170</v>
      </c>
      <c r="C6" s="336" t="s">
        <v>171</v>
      </c>
      <c r="D6" s="336"/>
    </row>
    <row r="7" spans="2:8" ht="33" customHeight="1" thickTop="1" thickBot="1" x14ac:dyDescent="0.35">
      <c r="B7" s="54" t="s">
        <v>172</v>
      </c>
      <c r="C7" s="336" t="s">
        <v>173</v>
      </c>
      <c r="D7" s="336"/>
    </row>
    <row r="8" spans="2:8" ht="29.25" customHeight="1" thickTop="1" thickBot="1" x14ac:dyDescent="0.35">
      <c r="B8" s="54" t="s">
        <v>174</v>
      </c>
      <c r="C8" s="336" t="s">
        <v>175</v>
      </c>
      <c r="D8" s="336"/>
    </row>
    <row r="9" spans="2:8" ht="16.8" thickTop="1" thickBot="1" x14ac:dyDescent="0.35">
      <c r="B9" s="54" t="s">
        <v>176</v>
      </c>
      <c r="C9" s="336" t="s">
        <v>114</v>
      </c>
      <c r="D9" s="336"/>
    </row>
    <row r="10" spans="2:8" ht="34.5" customHeight="1" thickTop="1" thickBot="1" x14ac:dyDescent="0.35">
      <c r="B10" s="54" t="s">
        <v>177</v>
      </c>
      <c r="C10" s="336" t="s">
        <v>178</v>
      </c>
      <c r="D10" s="336"/>
    </row>
    <row r="11" spans="2:8" ht="18" customHeight="1" thickTop="1" thickBot="1" x14ac:dyDescent="0.35">
      <c r="B11" s="54" t="s">
        <v>179</v>
      </c>
      <c r="C11" s="336" t="s">
        <v>180</v>
      </c>
      <c r="D11" s="336"/>
    </row>
    <row r="12" spans="2:8" ht="16.5" customHeight="1" thickTop="1" thickBot="1" x14ac:dyDescent="0.35">
      <c r="B12" s="54" t="s">
        <v>181</v>
      </c>
      <c r="C12" s="336" t="s">
        <v>182</v>
      </c>
      <c r="D12" s="336"/>
    </row>
    <row r="13" spans="2:8" ht="18.75" customHeight="1" thickTop="1" thickBot="1" x14ac:dyDescent="0.35">
      <c r="B13" s="54" t="s">
        <v>183</v>
      </c>
      <c r="C13" s="336" t="s">
        <v>184</v>
      </c>
      <c r="D13" s="336"/>
    </row>
    <row r="14" spans="2:8" ht="18.75" customHeight="1" thickTop="1" thickBot="1" x14ac:dyDescent="0.35">
      <c r="B14" s="54" t="s">
        <v>185</v>
      </c>
      <c r="C14" s="336" t="s">
        <v>186</v>
      </c>
      <c r="D14" s="336"/>
    </row>
    <row r="15" spans="2:8" ht="16.5" customHeight="1" thickTop="1" thickBot="1" x14ac:dyDescent="0.35">
      <c r="B15" s="54" t="s">
        <v>187</v>
      </c>
      <c r="C15" s="336" t="s">
        <v>188</v>
      </c>
      <c r="D15" s="336"/>
    </row>
    <row r="16" spans="2:8" ht="18" customHeight="1" thickTop="1" thickBot="1" x14ac:dyDescent="0.35">
      <c r="B16" s="54" t="s">
        <v>189</v>
      </c>
      <c r="C16" s="336" t="s">
        <v>190</v>
      </c>
      <c r="D16" s="336"/>
    </row>
    <row r="17" spans="2:4" ht="17.25" customHeight="1" thickTop="1" thickBot="1" x14ac:dyDescent="0.35">
      <c r="B17" s="54" t="s">
        <v>191</v>
      </c>
      <c r="C17" s="336" t="s">
        <v>192</v>
      </c>
      <c r="D17" s="336"/>
    </row>
    <row r="18" spans="2:4" ht="29.25" customHeight="1" thickTop="1" thickBot="1" x14ac:dyDescent="0.35">
      <c r="B18" s="54" t="s">
        <v>193</v>
      </c>
      <c r="C18" s="338" t="s">
        <v>194</v>
      </c>
      <c r="D18" s="338"/>
    </row>
    <row r="19" spans="2:4" ht="20.25" customHeight="1" thickTop="1" thickBot="1" x14ac:dyDescent="0.35">
      <c r="B19" s="54" t="s">
        <v>195</v>
      </c>
      <c r="C19" s="338" t="s">
        <v>196</v>
      </c>
      <c r="D19" s="338"/>
    </row>
    <row r="20" spans="2:4" ht="15.75" customHeight="1" thickTop="1" thickBot="1" x14ac:dyDescent="0.35">
      <c r="B20" s="54" t="s">
        <v>197</v>
      </c>
      <c r="C20" s="338" t="s">
        <v>198</v>
      </c>
      <c r="D20" s="338"/>
    </row>
    <row r="21" spans="2:4" ht="21" customHeight="1" thickTop="1" thickBot="1" x14ac:dyDescent="0.35">
      <c r="B21" s="54" t="s">
        <v>199</v>
      </c>
      <c r="C21" s="338" t="s">
        <v>200</v>
      </c>
      <c r="D21" s="338"/>
    </row>
    <row r="22" spans="2:4" ht="21.75" customHeight="1" thickTop="1" thickBot="1" x14ac:dyDescent="0.35">
      <c r="B22" s="54" t="s">
        <v>201</v>
      </c>
      <c r="C22" s="338" t="s">
        <v>202</v>
      </c>
      <c r="D22" s="338"/>
    </row>
    <row r="23" spans="2:4" ht="15" thickTop="1" x14ac:dyDescent="0.3"/>
  </sheetData>
  <mergeCells count="21">
    <mergeCell ref="C8:D8"/>
    <mergeCell ref="B2:D2"/>
    <mergeCell ref="C20:D20"/>
    <mergeCell ref="C21:D21"/>
    <mergeCell ref="C22:D22"/>
    <mergeCell ref="C15:D15"/>
    <mergeCell ref="C16:D16"/>
    <mergeCell ref="C17:D17"/>
    <mergeCell ref="C3:D3"/>
    <mergeCell ref="C4:D4"/>
    <mergeCell ref="C5:D5"/>
    <mergeCell ref="C6:D6"/>
    <mergeCell ref="C7:D7"/>
    <mergeCell ref="C18:D18"/>
    <mergeCell ref="C19:D19"/>
    <mergeCell ref="C9:D9"/>
    <mergeCell ref="C10:D10"/>
    <mergeCell ref="C11:D11"/>
    <mergeCell ref="C12:D12"/>
    <mergeCell ref="C13:D13"/>
    <mergeCell ref="C14:D14"/>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12"/>
  <sheetViews>
    <sheetView zoomScale="130" zoomScaleNormal="130" workbookViewId="0">
      <selection activeCell="H8" sqref="H8"/>
    </sheetView>
  </sheetViews>
  <sheetFormatPr defaultRowHeight="14.4" x14ac:dyDescent="0.3"/>
  <cols>
    <col min="2" max="2" width="30.44140625" customWidth="1"/>
    <col min="3" max="3" width="24" customWidth="1"/>
  </cols>
  <sheetData>
    <row r="2" spans="2:9" ht="32.25" customHeight="1" x14ac:dyDescent="0.3">
      <c r="B2" s="339" t="s">
        <v>203</v>
      </c>
      <c r="C2" s="339"/>
      <c r="D2" s="90"/>
      <c r="E2" s="90"/>
      <c r="F2" s="90"/>
      <c r="G2" s="90"/>
      <c r="H2" s="90"/>
      <c r="I2" s="90"/>
    </row>
    <row r="3" spans="2:9" ht="16.2" thickBot="1" x14ac:dyDescent="0.35">
      <c r="B3" s="97" t="s">
        <v>204</v>
      </c>
      <c r="C3" s="91"/>
      <c r="D3" s="91"/>
      <c r="E3" s="91"/>
      <c r="F3" s="91"/>
      <c r="G3" s="91"/>
      <c r="H3" s="91"/>
      <c r="I3" s="91"/>
    </row>
    <row r="4" spans="2:9" ht="16.8" thickTop="1" thickBot="1" x14ac:dyDescent="0.35">
      <c r="B4" s="54" t="s">
        <v>205</v>
      </c>
      <c r="C4" s="51" t="s">
        <v>206</v>
      </c>
    </row>
    <row r="5" spans="2:9" ht="21.75" customHeight="1" thickTop="1" thickBot="1" x14ac:dyDescent="0.35">
      <c r="B5" s="23" t="s">
        <v>207</v>
      </c>
      <c r="C5" s="14" t="s">
        <v>208</v>
      </c>
    </row>
    <row r="6" spans="2:9" ht="15.75" customHeight="1" thickTop="1" thickBot="1" x14ac:dyDescent="0.35">
      <c r="B6" s="23" t="s">
        <v>209</v>
      </c>
      <c r="C6" s="14" t="s">
        <v>210</v>
      </c>
    </row>
    <row r="7" spans="2:9" ht="20.25" customHeight="1" thickTop="1" thickBot="1" x14ac:dyDescent="0.35">
      <c r="B7" s="23" t="s">
        <v>211</v>
      </c>
      <c r="C7" s="14" t="s">
        <v>212</v>
      </c>
    </row>
    <row r="8" spans="2:9" ht="33" customHeight="1" thickTop="1" thickBot="1" x14ac:dyDescent="0.35">
      <c r="B8" s="23" t="s">
        <v>213</v>
      </c>
      <c r="C8" s="14" t="s">
        <v>214</v>
      </c>
    </row>
    <row r="9" spans="2:9" ht="32.25" customHeight="1" thickTop="1" thickBot="1" x14ac:dyDescent="0.35">
      <c r="B9" s="23" t="s">
        <v>215</v>
      </c>
      <c r="C9" s="14" t="s">
        <v>210</v>
      </c>
    </row>
    <row r="10" spans="2:9" ht="19.5" customHeight="1" thickTop="1" thickBot="1" x14ac:dyDescent="0.35">
      <c r="B10" s="23" t="s">
        <v>216</v>
      </c>
      <c r="C10" s="14" t="s">
        <v>217</v>
      </c>
    </row>
    <row r="11" spans="2:9" ht="18" customHeight="1" thickTop="1" thickBot="1" x14ac:dyDescent="0.35">
      <c r="B11" s="23" t="s">
        <v>218</v>
      </c>
      <c r="C11" s="14" t="s">
        <v>210</v>
      </c>
    </row>
    <row r="12" spans="2:9" ht="15" thickTop="1" x14ac:dyDescent="0.3"/>
  </sheetData>
  <mergeCells count="1">
    <mergeCell ref="B2:C2"/>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H19"/>
  <sheetViews>
    <sheetView zoomScale="120" zoomScaleNormal="120" workbookViewId="0">
      <selection activeCell="A3" sqref="A3:XFD3"/>
    </sheetView>
  </sheetViews>
  <sheetFormatPr defaultRowHeight="14.4" x14ac:dyDescent="0.3"/>
  <cols>
    <col min="2" max="2" width="23.6640625" customWidth="1"/>
    <col min="4" max="4" width="32" customWidth="1"/>
  </cols>
  <sheetData>
    <row r="2" spans="2:8" ht="16.2" thickBot="1" x14ac:dyDescent="0.35">
      <c r="B2" s="340" t="s">
        <v>219</v>
      </c>
      <c r="C2" s="340"/>
      <c r="D2" s="340"/>
      <c r="E2" s="340"/>
      <c r="F2" s="340"/>
      <c r="G2" s="340"/>
      <c r="H2" s="340"/>
    </row>
    <row r="3" spans="2:8" ht="16.8" thickTop="1" thickBot="1" x14ac:dyDescent="0.35">
      <c r="B3" s="98" t="s">
        <v>220</v>
      </c>
      <c r="C3" s="98" t="s">
        <v>221</v>
      </c>
      <c r="D3" s="98" t="s">
        <v>222</v>
      </c>
      <c r="E3" s="98" t="s">
        <v>221</v>
      </c>
    </row>
    <row r="4" spans="2:8" ht="24.75" customHeight="1" thickTop="1" thickBot="1" x14ac:dyDescent="0.35">
      <c r="B4" s="338" t="s">
        <v>497</v>
      </c>
      <c r="C4" s="93">
        <v>10.67</v>
      </c>
      <c r="D4" s="21" t="s">
        <v>223</v>
      </c>
      <c r="E4" s="93">
        <v>45.7</v>
      </c>
    </row>
    <row r="5" spans="2:8" ht="19.5" customHeight="1" thickTop="1" thickBot="1" x14ac:dyDescent="0.35">
      <c r="B5" s="338"/>
      <c r="C5" s="93">
        <v>7.5</v>
      </c>
      <c r="D5" s="21" t="s">
        <v>224</v>
      </c>
      <c r="E5" s="93">
        <v>0.23</v>
      </c>
    </row>
    <row r="6" spans="2:8" ht="30.75" customHeight="1" thickTop="1" thickBot="1" x14ac:dyDescent="0.35">
      <c r="B6" s="21" t="s">
        <v>225</v>
      </c>
      <c r="C6" s="93">
        <v>0.5</v>
      </c>
      <c r="D6" s="21" t="s">
        <v>226</v>
      </c>
      <c r="E6" s="93">
        <v>1.24</v>
      </c>
    </row>
    <row r="7" spans="2:8" ht="31.5" customHeight="1" thickTop="1" thickBot="1" x14ac:dyDescent="0.35">
      <c r="B7" s="21" t="s">
        <v>227</v>
      </c>
      <c r="C7" s="93">
        <v>0.6</v>
      </c>
      <c r="D7" s="21"/>
      <c r="E7" s="93">
        <v>0.35</v>
      </c>
    </row>
    <row r="8" spans="2:8" ht="19.5" customHeight="1" thickTop="1" thickBot="1" x14ac:dyDescent="0.35">
      <c r="B8" s="338" t="s">
        <v>228</v>
      </c>
      <c r="C8" s="99"/>
      <c r="D8" s="21" t="s">
        <v>229</v>
      </c>
      <c r="E8" s="93">
        <v>5.6</v>
      </c>
    </row>
    <row r="9" spans="2:8" ht="30.75" customHeight="1" thickTop="1" thickBot="1" x14ac:dyDescent="0.35">
      <c r="B9" s="338"/>
      <c r="C9" s="93">
        <v>0.24</v>
      </c>
      <c r="D9" s="21" t="s">
        <v>230</v>
      </c>
      <c r="E9" s="93">
        <v>36.72</v>
      </c>
    </row>
    <row r="10" spans="2:8" ht="33.75" customHeight="1" thickTop="1" thickBot="1" x14ac:dyDescent="0.35">
      <c r="B10" s="336" t="s">
        <v>231</v>
      </c>
      <c r="C10" s="100"/>
      <c r="D10" s="21" t="s">
        <v>232</v>
      </c>
      <c r="E10" s="93">
        <v>13.1</v>
      </c>
    </row>
    <row r="11" spans="2:8" ht="36.75" customHeight="1" thickTop="1" thickBot="1" x14ac:dyDescent="0.35">
      <c r="B11" s="336"/>
      <c r="C11" s="93">
        <v>4.0000000000000001E-3</v>
      </c>
      <c r="D11" s="21" t="s">
        <v>233</v>
      </c>
      <c r="E11" s="93">
        <v>2.39</v>
      </c>
    </row>
    <row r="12" spans="2:8" ht="27.75" customHeight="1" thickTop="1" thickBot="1" x14ac:dyDescent="0.35">
      <c r="B12" s="338" t="s">
        <v>234</v>
      </c>
      <c r="C12" s="99"/>
      <c r="D12" s="336" t="s">
        <v>235</v>
      </c>
      <c r="E12" s="93">
        <v>0.67</v>
      </c>
    </row>
    <row r="13" spans="2:8" ht="14.25" hidden="1" customHeight="1" thickBot="1" x14ac:dyDescent="0.35">
      <c r="B13" s="338"/>
      <c r="C13" s="99"/>
      <c r="D13" s="336"/>
      <c r="E13" s="101"/>
    </row>
    <row r="14" spans="2:8" ht="17.25" hidden="1" customHeight="1" thickBot="1" x14ac:dyDescent="0.35">
      <c r="B14" s="338"/>
      <c r="C14" s="99"/>
      <c r="D14" s="336"/>
      <c r="E14" s="101"/>
    </row>
    <row r="15" spans="2:8" ht="34.5" customHeight="1" thickTop="1" thickBot="1" x14ac:dyDescent="0.35">
      <c r="B15" s="338"/>
      <c r="C15" s="99"/>
      <c r="D15" s="21" t="s">
        <v>236</v>
      </c>
      <c r="E15" s="93">
        <v>0.01</v>
      </c>
    </row>
    <row r="16" spans="2:8" ht="39.75" customHeight="1" thickTop="1" thickBot="1" x14ac:dyDescent="0.35">
      <c r="B16" s="338"/>
      <c r="C16" s="93">
        <v>1E-3</v>
      </c>
      <c r="D16" s="21" t="s">
        <v>237</v>
      </c>
      <c r="E16" s="93">
        <v>7.0000000000000007E-2</v>
      </c>
    </row>
    <row r="17" spans="2:5" ht="30" customHeight="1" thickTop="1" thickBot="1" x14ac:dyDescent="0.35">
      <c r="B17" s="338"/>
      <c r="C17" s="101"/>
      <c r="D17" s="21" t="s">
        <v>238</v>
      </c>
      <c r="E17" s="93">
        <v>0.03</v>
      </c>
    </row>
    <row r="18" spans="2:5" ht="25.5" customHeight="1" thickTop="1" thickBot="1" x14ac:dyDescent="0.35">
      <c r="B18" s="98" t="s">
        <v>239</v>
      </c>
      <c r="C18" s="102">
        <v>19.515000000000001</v>
      </c>
      <c r="D18" s="98" t="s">
        <v>239</v>
      </c>
      <c r="E18" s="102">
        <v>106.11</v>
      </c>
    </row>
    <row r="19" spans="2:5" ht="15" thickTop="1" x14ac:dyDescent="0.3"/>
  </sheetData>
  <mergeCells count="6">
    <mergeCell ref="D12:D14"/>
    <mergeCell ref="B2:H2"/>
    <mergeCell ref="B4:B5"/>
    <mergeCell ref="B10:B11"/>
    <mergeCell ref="B12:B17"/>
    <mergeCell ref="B8:B9"/>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40"/>
  <sheetViews>
    <sheetView workbookViewId="0">
      <selection activeCell="A3" sqref="A3:XFD3"/>
    </sheetView>
  </sheetViews>
  <sheetFormatPr defaultColWidth="9.109375" defaultRowHeight="17.399999999999999" x14ac:dyDescent="0.3"/>
  <cols>
    <col min="1" max="1" width="5.5546875" style="6" customWidth="1"/>
    <col min="2" max="2" width="27.88671875" style="6" customWidth="1"/>
    <col min="3" max="3" width="42.5546875" style="6" customWidth="1"/>
    <col min="4" max="4" width="55.6640625" style="6" customWidth="1"/>
    <col min="5" max="5" width="20.6640625" style="6" customWidth="1"/>
    <col min="6" max="6" width="26.5546875" style="6" customWidth="1"/>
    <col min="7" max="7" width="34.33203125" style="6" customWidth="1"/>
    <col min="8" max="8" width="22.88671875" style="6" customWidth="1"/>
    <col min="9" max="9" width="25.33203125" style="6" customWidth="1"/>
    <col min="10" max="16384" width="9.109375" style="6"/>
  </cols>
  <sheetData>
    <row r="2" spans="2:9" ht="28.8" thickBot="1" x14ac:dyDescent="0.35">
      <c r="B2" s="69" t="s">
        <v>320</v>
      </c>
      <c r="C2" s="69"/>
    </row>
    <row r="3" spans="2:9" ht="19.5" customHeight="1" thickTop="1" thickBot="1" x14ac:dyDescent="0.35">
      <c r="B3" s="356" t="s">
        <v>240</v>
      </c>
      <c r="C3" s="357"/>
      <c r="D3" s="55" t="s">
        <v>241</v>
      </c>
      <c r="E3" s="358" t="s">
        <v>297</v>
      </c>
      <c r="F3" s="359"/>
      <c r="G3" s="359"/>
      <c r="H3" s="359"/>
      <c r="I3" s="360"/>
    </row>
    <row r="4" spans="2:9" ht="57.75" customHeight="1" thickTop="1" thickBot="1" x14ac:dyDescent="0.35">
      <c r="B4" s="55" t="s">
        <v>242</v>
      </c>
      <c r="C4" s="8" t="s">
        <v>279</v>
      </c>
      <c r="D4" s="56"/>
      <c r="E4" s="57" t="s">
        <v>298</v>
      </c>
      <c r="F4" s="57" t="s">
        <v>299</v>
      </c>
      <c r="G4" s="10" t="s">
        <v>300</v>
      </c>
      <c r="H4" s="361" t="s">
        <v>301</v>
      </c>
      <c r="I4" s="361"/>
    </row>
    <row r="5" spans="2:9" ht="39.75" customHeight="1" thickTop="1" thickBot="1" x14ac:dyDescent="0.35">
      <c r="B5" s="58"/>
      <c r="C5" s="8"/>
      <c r="D5" s="59"/>
      <c r="E5" s="60"/>
      <c r="F5" s="57"/>
      <c r="G5" s="61"/>
      <c r="H5" s="57" t="s">
        <v>302</v>
      </c>
      <c r="I5" s="57" t="s">
        <v>303</v>
      </c>
    </row>
    <row r="6" spans="2:9" ht="18" customHeight="1" thickTop="1" thickBot="1" x14ac:dyDescent="0.35">
      <c r="B6" s="350" t="s">
        <v>243</v>
      </c>
      <c r="C6" s="62" t="s">
        <v>244</v>
      </c>
      <c r="D6" s="342" t="s">
        <v>245</v>
      </c>
      <c r="E6" s="63" t="s">
        <v>286</v>
      </c>
      <c r="F6" s="362" t="s">
        <v>287</v>
      </c>
      <c r="G6" s="63" t="s">
        <v>286</v>
      </c>
      <c r="H6" s="63" t="s">
        <v>286</v>
      </c>
      <c r="I6" s="63" t="s">
        <v>289</v>
      </c>
    </row>
    <row r="7" spans="2:9" ht="18.600000000000001" thickTop="1" thickBot="1" x14ac:dyDescent="0.35">
      <c r="B7" s="351"/>
      <c r="C7" s="62" t="s">
        <v>246</v>
      </c>
      <c r="D7" s="343"/>
      <c r="E7" s="63" t="s">
        <v>286</v>
      </c>
      <c r="F7" s="362"/>
      <c r="G7" s="63" t="s">
        <v>286</v>
      </c>
      <c r="H7" s="63" t="s">
        <v>286</v>
      </c>
      <c r="I7" s="63" t="s">
        <v>289</v>
      </c>
    </row>
    <row r="8" spans="2:9" ht="18.600000000000001" thickTop="1" thickBot="1" x14ac:dyDescent="0.35">
      <c r="B8" s="351"/>
      <c r="C8" s="62" t="s">
        <v>247</v>
      </c>
      <c r="D8" s="343"/>
      <c r="E8" s="63" t="s">
        <v>286</v>
      </c>
      <c r="F8" s="362"/>
      <c r="G8" s="63" t="s">
        <v>286</v>
      </c>
      <c r="H8" s="63" t="s">
        <v>286</v>
      </c>
      <c r="I8" s="63" t="s">
        <v>289</v>
      </c>
    </row>
    <row r="9" spans="2:9" ht="18.600000000000001" thickTop="1" thickBot="1" x14ac:dyDescent="0.35">
      <c r="B9" s="351"/>
      <c r="C9" s="62" t="s">
        <v>248</v>
      </c>
      <c r="D9" s="343"/>
      <c r="E9" s="63" t="s">
        <v>286</v>
      </c>
      <c r="F9" s="362"/>
      <c r="G9" s="63" t="s">
        <v>286</v>
      </c>
      <c r="H9" s="63" t="s">
        <v>286</v>
      </c>
      <c r="I9" s="63" t="s">
        <v>289</v>
      </c>
    </row>
    <row r="10" spans="2:9" ht="21" thickTop="1" thickBot="1" x14ac:dyDescent="0.35">
      <c r="B10" s="352"/>
      <c r="C10" s="62" t="s">
        <v>304</v>
      </c>
      <c r="D10" s="344"/>
      <c r="E10" s="63" t="s">
        <v>286</v>
      </c>
      <c r="F10" s="362"/>
      <c r="G10" s="63" t="s">
        <v>286</v>
      </c>
      <c r="H10" s="63" t="s">
        <v>286</v>
      </c>
      <c r="I10" s="63" t="s">
        <v>289</v>
      </c>
    </row>
    <row r="11" spans="2:9" ht="20.25" customHeight="1" thickTop="1" thickBot="1" x14ac:dyDescent="0.35">
      <c r="B11" s="350" t="s">
        <v>249</v>
      </c>
      <c r="C11" s="62" t="s">
        <v>250</v>
      </c>
      <c r="D11" s="342" t="s">
        <v>281</v>
      </c>
      <c r="E11" s="63" t="s">
        <v>286</v>
      </c>
      <c r="F11" s="353" t="s">
        <v>288</v>
      </c>
      <c r="G11" s="63" t="s">
        <v>286</v>
      </c>
      <c r="H11" s="345" t="s">
        <v>289</v>
      </c>
      <c r="I11" s="346"/>
    </row>
    <row r="12" spans="2:9" ht="19.5" customHeight="1" thickTop="1" thickBot="1" x14ac:dyDescent="0.35">
      <c r="B12" s="351"/>
      <c r="C12" s="62" t="s">
        <v>280</v>
      </c>
      <c r="D12" s="343"/>
      <c r="E12" s="63" t="s">
        <v>286</v>
      </c>
      <c r="F12" s="353"/>
      <c r="G12" s="63" t="s">
        <v>286</v>
      </c>
      <c r="H12" s="345" t="s">
        <v>289</v>
      </c>
      <c r="I12" s="346"/>
    </row>
    <row r="13" spans="2:9" ht="23.25" customHeight="1" thickTop="1" thickBot="1" x14ac:dyDescent="0.35">
      <c r="B13" s="351"/>
      <c r="C13" s="62" t="s">
        <v>251</v>
      </c>
      <c r="D13" s="343"/>
      <c r="E13" s="63" t="s">
        <v>286</v>
      </c>
      <c r="F13" s="354" t="s">
        <v>290</v>
      </c>
      <c r="G13" s="63" t="s">
        <v>286</v>
      </c>
      <c r="H13" s="345" t="s">
        <v>289</v>
      </c>
      <c r="I13" s="346"/>
    </row>
    <row r="14" spans="2:9" ht="18.600000000000001" thickTop="1" thickBot="1" x14ac:dyDescent="0.35">
      <c r="B14" s="352"/>
      <c r="C14" s="6" t="s">
        <v>252</v>
      </c>
      <c r="D14" s="344"/>
      <c r="E14" s="63" t="s">
        <v>286</v>
      </c>
      <c r="F14" s="355"/>
      <c r="G14" s="63" t="s">
        <v>286</v>
      </c>
      <c r="H14" s="345" t="s">
        <v>289</v>
      </c>
      <c r="I14" s="346"/>
    </row>
    <row r="15" spans="2:9" ht="52.5" customHeight="1" thickTop="1" thickBot="1" x14ac:dyDescent="0.35">
      <c r="B15" s="64" t="s">
        <v>253</v>
      </c>
      <c r="C15" s="64" t="s">
        <v>285</v>
      </c>
      <c r="D15" s="64" t="s">
        <v>254</v>
      </c>
      <c r="E15" s="63" t="s">
        <v>292</v>
      </c>
      <c r="F15" s="65" t="s">
        <v>291</v>
      </c>
      <c r="G15" s="63" t="s">
        <v>305</v>
      </c>
      <c r="H15" s="9" t="s">
        <v>292</v>
      </c>
      <c r="I15" s="63" t="s">
        <v>289</v>
      </c>
    </row>
    <row r="16" spans="2:9" ht="42" customHeight="1" thickTop="1" thickBot="1" x14ac:dyDescent="0.35">
      <c r="B16" s="66" t="s">
        <v>255</v>
      </c>
      <c r="C16" s="64" t="s">
        <v>256</v>
      </c>
      <c r="D16" s="64" t="s">
        <v>257</v>
      </c>
      <c r="E16" s="63" t="s">
        <v>292</v>
      </c>
      <c r="F16" s="67" t="s">
        <v>290</v>
      </c>
      <c r="G16" s="63" t="s">
        <v>293</v>
      </c>
      <c r="H16" s="345" t="s">
        <v>293</v>
      </c>
      <c r="I16" s="346"/>
    </row>
    <row r="17" spans="2:9" ht="19.5" customHeight="1" thickTop="1" thickBot="1" x14ac:dyDescent="0.35">
      <c r="B17" s="342" t="s">
        <v>258</v>
      </c>
      <c r="C17" s="62" t="s">
        <v>259</v>
      </c>
      <c r="D17" s="64" t="s">
        <v>260</v>
      </c>
      <c r="E17" s="63" t="s">
        <v>292</v>
      </c>
      <c r="F17" s="63" t="s">
        <v>292</v>
      </c>
      <c r="G17" s="63" t="s">
        <v>294</v>
      </c>
      <c r="H17" s="345" t="s">
        <v>292</v>
      </c>
      <c r="I17" s="346"/>
    </row>
    <row r="18" spans="2:9" ht="18.600000000000001" thickTop="1" thickBot="1" x14ac:dyDescent="0.35">
      <c r="B18" s="343"/>
      <c r="C18" s="62" t="s">
        <v>261</v>
      </c>
      <c r="D18" s="64" t="s">
        <v>262</v>
      </c>
      <c r="E18" s="63" t="s">
        <v>292</v>
      </c>
      <c r="F18" s="63" t="s">
        <v>292</v>
      </c>
      <c r="G18" s="63" t="s">
        <v>295</v>
      </c>
      <c r="H18" s="345" t="s">
        <v>292</v>
      </c>
      <c r="I18" s="346"/>
    </row>
    <row r="19" spans="2:9" ht="25.5" customHeight="1" thickTop="1" thickBot="1" x14ac:dyDescent="0.35">
      <c r="B19" s="343"/>
      <c r="C19" s="62" t="s">
        <v>306</v>
      </c>
      <c r="D19" s="64" t="s">
        <v>263</v>
      </c>
      <c r="E19" s="63" t="s">
        <v>292</v>
      </c>
      <c r="F19" s="63" t="s">
        <v>292</v>
      </c>
      <c r="G19" s="63" t="s">
        <v>294</v>
      </c>
      <c r="H19" s="345" t="s">
        <v>292</v>
      </c>
      <c r="I19" s="346"/>
    </row>
    <row r="20" spans="2:9" ht="36" customHeight="1" thickTop="1" thickBot="1" x14ac:dyDescent="0.35">
      <c r="B20" s="343"/>
      <c r="C20" s="64" t="s">
        <v>282</v>
      </c>
      <c r="D20" s="64" t="s">
        <v>264</v>
      </c>
      <c r="E20" s="63" t="s">
        <v>292</v>
      </c>
      <c r="F20" s="63" t="s">
        <v>292</v>
      </c>
      <c r="G20" s="63" t="s">
        <v>294</v>
      </c>
      <c r="H20" s="345" t="s">
        <v>296</v>
      </c>
      <c r="I20" s="346"/>
    </row>
    <row r="21" spans="2:9" ht="56.25" customHeight="1" thickTop="1" thickBot="1" x14ac:dyDescent="0.35">
      <c r="B21" s="343"/>
      <c r="C21" s="64" t="s">
        <v>283</v>
      </c>
      <c r="D21" s="64" t="s">
        <v>265</v>
      </c>
      <c r="E21" s="347" t="s">
        <v>307</v>
      </c>
      <c r="F21" s="348"/>
      <c r="G21" s="349"/>
      <c r="H21" s="345" t="s">
        <v>296</v>
      </c>
      <c r="I21" s="346"/>
    </row>
    <row r="22" spans="2:9" ht="35.25" customHeight="1" thickTop="1" thickBot="1" x14ac:dyDescent="0.35">
      <c r="B22" s="344"/>
      <c r="C22" s="62" t="s">
        <v>266</v>
      </c>
      <c r="D22" s="64" t="s">
        <v>267</v>
      </c>
      <c r="E22" s="63" t="s">
        <v>292</v>
      </c>
      <c r="F22" s="63" t="s">
        <v>292</v>
      </c>
      <c r="G22" s="63" t="s">
        <v>294</v>
      </c>
      <c r="H22" s="345" t="s">
        <v>289</v>
      </c>
      <c r="I22" s="346"/>
    </row>
    <row r="23" spans="2:9" ht="18.600000000000001" thickTop="1" thickBot="1" x14ac:dyDescent="0.35">
      <c r="B23" s="342" t="s">
        <v>308</v>
      </c>
      <c r="C23" s="62" t="s">
        <v>268</v>
      </c>
      <c r="D23" s="64" t="s">
        <v>269</v>
      </c>
      <c r="E23" s="63" t="s">
        <v>292</v>
      </c>
      <c r="F23" s="63" t="s">
        <v>292</v>
      </c>
      <c r="G23" s="63" t="s">
        <v>294</v>
      </c>
      <c r="H23" s="345" t="s">
        <v>289</v>
      </c>
      <c r="I23" s="346"/>
    </row>
    <row r="24" spans="2:9" ht="18.600000000000001" thickTop="1" thickBot="1" x14ac:dyDescent="0.35">
      <c r="B24" s="343"/>
      <c r="C24" s="62" t="s">
        <v>270</v>
      </c>
      <c r="D24" s="64" t="s">
        <v>271</v>
      </c>
      <c r="E24" s="63" t="s">
        <v>292</v>
      </c>
      <c r="F24" s="63" t="s">
        <v>292</v>
      </c>
      <c r="G24" s="63" t="s">
        <v>294</v>
      </c>
      <c r="H24" s="345" t="s">
        <v>289</v>
      </c>
      <c r="I24" s="346"/>
    </row>
    <row r="25" spans="2:9" ht="18.600000000000001" thickTop="1" thickBot="1" x14ac:dyDescent="0.35">
      <c r="B25" s="343"/>
      <c r="C25" s="62" t="s">
        <v>272</v>
      </c>
      <c r="D25" s="64" t="s">
        <v>273</v>
      </c>
      <c r="E25" s="63" t="s">
        <v>292</v>
      </c>
      <c r="F25" s="63" t="s">
        <v>292</v>
      </c>
      <c r="G25" s="63" t="s">
        <v>294</v>
      </c>
      <c r="H25" s="345" t="s">
        <v>296</v>
      </c>
      <c r="I25" s="346"/>
    </row>
    <row r="26" spans="2:9" ht="18.600000000000001" thickTop="1" thickBot="1" x14ac:dyDescent="0.35">
      <c r="B26" s="343"/>
      <c r="C26" s="62" t="s">
        <v>274</v>
      </c>
      <c r="D26" s="64" t="s">
        <v>275</v>
      </c>
      <c r="E26" s="63" t="s">
        <v>292</v>
      </c>
      <c r="F26" s="63" t="s">
        <v>292</v>
      </c>
      <c r="G26" s="63" t="s">
        <v>294</v>
      </c>
      <c r="H26" s="345" t="s">
        <v>296</v>
      </c>
      <c r="I26" s="346"/>
    </row>
    <row r="27" spans="2:9" ht="21" customHeight="1" thickTop="1" thickBot="1" x14ac:dyDescent="0.35">
      <c r="B27" s="343"/>
      <c r="C27" s="62" t="s">
        <v>276</v>
      </c>
      <c r="D27" s="64" t="s">
        <v>277</v>
      </c>
      <c r="E27" s="63" t="s">
        <v>292</v>
      </c>
      <c r="F27" s="63" t="s">
        <v>292</v>
      </c>
      <c r="G27" s="63" t="s">
        <v>294</v>
      </c>
      <c r="H27" s="345" t="s">
        <v>296</v>
      </c>
      <c r="I27" s="346"/>
    </row>
    <row r="28" spans="2:9" ht="21" thickTop="1" thickBot="1" x14ac:dyDescent="0.35">
      <c r="B28" s="343"/>
      <c r="C28" s="62" t="s">
        <v>309</v>
      </c>
      <c r="D28" s="64" t="s">
        <v>278</v>
      </c>
      <c r="E28" s="63" t="s">
        <v>292</v>
      </c>
      <c r="F28" s="63" t="s">
        <v>292</v>
      </c>
      <c r="G28" s="63" t="s">
        <v>294</v>
      </c>
      <c r="H28" s="345" t="s">
        <v>289</v>
      </c>
      <c r="I28" s="346"/>
    </row>
    <row r="29" spans="2:9" ht="21" customHeight="1" thickTop="1" thickBot="1" x14ac:dyDescent="0.35">
      <c r="B29" s="344"/>
      <c r="C29" s="62" t="s">
        <v>310</v>
      </c>
      <c r="D29" s="64" t="s">
        <v>284</v>
      </c>
      <c r="E29" s="63" t="s">
        <v>292</v>
      </c>
      <c r="F29" s="63" t="s">
        <v>292</v>
      </c>
      <c r="G29" s="63" t="s">
        <v>294</v>
      </c>
      <c r="H29" s="345" t="s">
        <v>289</v>
      </c>
      <c r="I29" s="346"/>
    </row>
    <row r="30" spans="2:9" ht="18" thickTop="1" x14ac:dyDescent="0.3"/>
    <row r="31" spans="2:9" ht="60" customHeight="1" x14ac:dyDescent="0.3">
      <c r="B31" s="341" t="s">
        <v>311</v>
      </c>
      <c r="C31" s="341"/>
      <c r="D31" s="341"/>
      <c r="E31" s="341"/>
      <c r="F31" s="341"/>
      <c r="G31" s="341"/>
      <c r="H31" s="341"/>
      <c r="I31" s="341"/>
    </row>
    <row r="32" spans="2:9" ht="57.75" customHeight="1" x14ac:dyDescent="0.3">
      <c r="B32" s="341" t="s">
        <v>312</v>
      </c>
      <c r="C32" s="341"/>
      <c r="D32" s="341"/>
      <c r="E32" s="341"/>
      <c r="F32" s="341"/>
      <c r="G32" s="341"/>
      <c r="H32" s="341"/>
      <c r="I32" s="68"/>
    </row>
    <row r="33" spans="2:8" ht="37.5" customHeight="1" x14ac:dyDescent="0.3">
      <c r="B33" s="341" t="s">
        <v>313</v>
      </c>
      <c r="C33" s="341"/>
      <c r="D33" s="341"/>
      <c r="E33" s="341"/>
      <c r="F33" s="341"/>
      <c r="G33" s="341"/>
    </row>
    <row r="34" spans="2:8" ht="60" customHeight="1" x14ac:dyDescent="0.3">
      <c r="B34" s="341" t="s">
        <v>314</v>
      </c>
      <c r="C34" s="341"/>
      <c r="D34" s="341"/>
      <c r="E34" s="341"/>
      <c r="F34" s="341"/>
      <c r="G34" s="341"/>
      <c r="H34" s="341"/>
    </row>
    <row r="35" spans="2:8" ht="58.5" customHeight="1" x14ac:dyDescent="0.3">
      <c r="B35" s="341" t="s">
        <v>315</v>
      </c>
      <c r="C35" s="341"/>
      <c r="D35" s="341"/>
      <c r="E35" s="341"/>
      <c r="F35" s="341"/>
      <c r="G35" s="341"/>
      <c r="H35" s="341"/>
    </row>
    <row r="36" spans="2:8" ht="92.25" customHeight="1" x14ac:dyDescent="0.3">
      <c r="B36" s="341" t="s">
        <v>316</v>
      </c>
      <c r="C36" s="341"/>
      <c r="D36" s="341"/>
      <c r="E36" s="341"/>
      <c r="F36" s="341"/>
      <c r="G36" s="341"/>
      <c r="H36" s="341"/>
    </row>
    <row r="37" spans="2:8" ht="57" customHeight="1" x14ac:dyDescent="0.3">
      <c r="B37" s="341" t="s">
        <v>317</v>
      </c>
      <c r="C37" s="341"/>
      <c r="D37" s="341"/>
      <c r="E37" s="341"/>
      <c r="F37" s="341"/>
      <c r="G37" s="341"/>
      <c r="H37" s="341"/>
    </row>
    <row r="38" spans="2:8" ht="40.5" customHeight="1" x14ac:dyDescent="0.3">
      <c r="B38" s="341" t="s">
        <v>318</v>
      </c>
      <c r="C38" s="341"/>
      <c r="D38" s="341"/>
      <c r="E38" s="341"/>
      <c r="F38" s="341"/>
      <c r="G38" s="341"/>
      <c r="H38" s="341"/>
    </row>
    <row r="39" spans="2:8" ht="41.25" customHeight="1" x14ac:dyDescent="0.3">
      <c r="B39" s="341" t="s">
        <v>319</v>
      </c>
      <c r="C39" s="341"/>
      <c r="D39" s="341"/>
      <c r="E39" s="341"/>
      <c r="F39" s="341"/>
      <c r="G39" s="341"/>
      <c r="H39" s="341"/>
    </row>
    <row r="40" spans="2:8" ht="40.5" customHeight="1" x14ac:dyDescent="0.3"/>
  </sheetData>
  <mergeCells count="40">
    <mergeCell ref="B3:C3"/>
    <mergeCell ref="E3:I3"/>
    <mergeCell ref="H4:I4"/>
    <mergeCell ref="B6:B10"/>
    <mergeCell ref="D6:D10"/>
    <mergeCell ref="F6:F10"/>
    <mergeCell ref="B11:B14"/>
    <mergeCell ref="D11:D14"/>
    <mergeCell ref="F11:F12"/>
    <mergeCell ref="H11:I11"/>
    <mergeCell ref="H12:I12"/>
    <mergeCell ref="F13:F14"/>
    <mergeCell ref="H13:I13"/>
    <mergeCell ref="H14:I14"/>
    <mergeCell ref="H16:I16"/>
    <mergeCell ref="B17:B22"/>
    <mergeCell ref="H17:I17"/>
    <mergeCell ref="H18:I18"/>
    <mergeCell ref="H19:I19"/>
    <mergeCell ref="H20:I20"/>
    <mergeCell ref="E21:G21"/>
    <mergeCell ref="H21:I21"/>
    <mergeCell ref="H22:I22"/>
    <mergeCell ref="B23:B29"/>
    <mergeCell ref="H23:I23"/>
    <mergeCell ref="H24:I24"/>
    <mergeCell ref="H25:I25"/>
    <mergeCell ref="H26:I26"/>
    <mergeCell ref="H27:I27"/>
    <mergeCell ref="H28:I28"/>
    <mergeCell ref="H29:I29"/>
    <mergeCell ref="B37:H37"/>
    <mergeCell ref="B38:H38"/>
    <mergeCell ref="B39:H39"/>
    <mergeCell ref="B31:I31"/>
    <mergeCell ref="B32:H32"/>
    <mergeCell ref="B33:G33"/>
    <mergeCell ref="B34:H34"/>
    <mergeCell ref="B35:H35"/>
    <mergeCell ref="B36:H36"/>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3:O27"/>
  <sheetViews>
    <sheetView zoomScale="130" zoomScaleNormal="130" workbookViewId="0">
      <selection activeCell="F1" sqref="F1"/>
    </sheetView>
  </sheetViews>
  <sheetFormatPr defaultRowHeight="14.4" x14ac:dyDescent="0.3"/>
  <cols>
    <col min="6" max="6" width="19.5546875" customWidth="1"/>
    <col min="11" max="11" width="10.44140625" customWidth="1"/>
    <col min="12" max="12" width="10.33203125" customWidth="1"/>
    <col min="14" max="14" width="10.88671875" customWidth="1"/>
  </cols>
  <sheetData>
    <row r="3" spans="3:15" ht="17.25" customHeight="1" thickBot="1" x14ac:dyDescent="0.35">
      <c r="C3" s="363" t="s">
        <v>321</v>
      </c>
      <c r="D3" s="363"/>
      <c r="E3" s="363"/>
      <c r="F3" s="363"/>
      <c r="G3" s="363"/>
      <c r="H3" s="363"/>
      <c r="I3" s="363"/>
      <c r="J3" s="363"/>
      <c r="K3" s="363"/>
      <c r="L3" s="363"/>
      <c r="M3" s="363"/>
      <c r="N3" s="363"/>
      <c r="O3" s="363"/>
    </row>
    <row r="4" spans="3:15" ht="30.75" customHeight="1" thickTop="1" thickBot="1" x14ac:dyDescent="0.35">
      <c r="C4" s="74" t="s">
        <v>324</v>
      </c>
      <c r="D4" s="364" t="s">
        <v>322</v>
      </c>
      <c r="E4" s="364"/>
      <c r="F4" s="74" t="s">
        <v>580</v>
      </c>
      <c r="G4" s="74" t="s">
        <v>373</v>
      </c>
      <c r="H4" s="74" t="s">
        <v>323</v>
      </c>
      <c r="I4" s="74" t="s">
        <v>374</v>
      </c>
      <c r="J4" s="74" t="s">
        <v>581</v>
      </c>
      <c r="K4" s="74" t="s">
        <v>582</v>
      </c>
      <c r="L4" s="74" t="s">
        <v>583</v>
      </c>
      <c r="M4" s="74" t="s">
        <v>584</v>
      </c>
      <c r="N4" s="74" t="s">
        <v>54</v>
      </c>
      <c r="O4" s="73"/>
    </row>
    <row r="5" spans="3:15" ht="16.8" thickTop="1" thickBot="1" x14ac:dyDescent="0.35">
      <c r="C5" s="75"/>
      <c r="D5" s="365"/>
      <c r="E5" s="365"/>
      <c r="F5" s="76"/>
      <c r="G5" s="76"/>
      <c r="H5" s="76"/>
      <c r="I5" s="76"/>
      <c r="J5" s="76"/>
      <c r="K5" s="76"/>
      <c r="L5" s="76"/>
      <c r="M5" s="76"/>
      <c r="N5" s="76"/>
      <c r="O5" s="73"/>
    </row>
    <row r="6" spans="3:15" ht="16.8" thickTop="1" thickBot="1" x14ac:dyDescent="0.35">
      <c r="C6" s="74">
        <v>1934</v>
      </c>
      <c r="D6" s="364">
        <v>510.30700000000002</v>
      </c>
      <c r="E6" s="364"/>
      <c r="F6" s="74">
        <v>135.19</v>
      </c>
      <c r="G6" s="77">
        <v>43246</v>
      </c>
      <c r="H6" s="74">
        <v>26.295000000000002</v>
      </c>
      <c r="I6" s="77">
        <v>43136</v>
      </c>
      <c r="J6" s="74">
        <v>147.27199999999999</v>
      </c>
      <c r="K6" s="74">
        <v>83.49</v>
      </c>
      <c r="L6" s="78"/>
      <c r="M6" s="78"/>
      <c r="N6" s="74">
        <v>510.30700000000002</v>
      </c>
      <c r="O6" s="73"/>
    </row>
    <row r="7" spans="3:15" ht="16.8" thickTop="1" thickBot="1" x14ac:dyDescent="0.35">
      <c r="C7" s="74">
        <v>1935</v>
      </c>
      <c r="D7" s="364">
        <v>725.43799999999999</v>
      </c>
      <c r="E7" s="364"/>
      <c r="F7" s="74">
        <v>118.256</v>
      </c>
      <c r="G7" s="77">
        <v>43175</v>
      </c>
      <c r="H7" s="74">
        <v>28.327999999999999</v>
      </c>
      <c r="I7" s="77">
        <v>43346</v>
      </c>
      <c r="J7" s="74">
        <v>211.035</v>
      </c>
      <c r="K7" s="74">
        <v>67.492999999999995</v>
      </c>
      <c r="L7" s="74">
        <v>240.25899999999999</v>
      </c>
      <c r="M7" s="78"/>
      <c r="N7" s="74">
        <v>965.697</v>
      </c>
      <c r="O7" s="73"/>
    </row>
    <row r="8" spans="3:15" ht="21.75" customHeight="1" thickTop="1" thickBot="1" x14ac:dyDescent="0.35">
      <c r="C8" s="74">
        <v>1936</v>
      </c>
      <c r="D8" s="364">
        <v>839.40599999999995</v>
      </c>
      <c r="E8" s="364"/>
      <c r="F8" s="74">
        <v>105.849</v>
      </c>
      <c r="G8" s="77">
        <v>43263</v>
      </c>
      <c r="H8" s="74">
        <v>20.594999999999999</v>
      </c>
      <c r="I8" s="77">
        <v>43222</v>
      </c>
      <c r="J8" s="74">
        <v>369.54399999999998</v>
      </c>
      <c r="K8" s="74">
        <v>58.313000000000002</v>
      </c>
      <c r="L8" s="74">
        <v>457.08800000000002</v>
      </c>
      <c r="M8" s="78"/>
      <c r="N8" s="74" t="s">
        <v>325</v>
      </c>
      <c r="O8" s="73"/>
    </row>
    <row r="9" spans="3:15" ht="19.5" customHeight="1" thickTop="1" thickBot="1" x14ac:dyDescent="0.35">
      <c r="C9" s="74">
        <v>1937</v>
      </c>
      <c r="D9" s="364">
        <v>820.88099999999997</v>
      </c>
      <c r="E9" s="364"/>
      <c r="F9" s="74">
        <v>104.82599999999999</v>
      </c>
      <c r="G9" s="77">
        <v>43324</v>
      </c>
      <c r="H9" s="74">
        <v>25.376000000000001</v>
      </c>
      <c r="I9" s="77">
        <v>43103</v>
      </c>
      <c r="J9" s="74">
        <v>364.43700000000001</v>
      </c>
      <c r="K9" s="74">
        <v>58.264000000000003</v>
      </c>
      <c r="L9" s="74">
        <v>375.488</v>
      </c>
      <c r="M9" s="78"/>
      <c r="N9" s="74" t="s">
        <v>326</v>
      </c>
      <c r="O9" s="73"/>
    </row>
    <row r="10" spans="3:15" ht="19.5" customHeight="1" thickTop="1" thickBot="1" x14ac:dyDescent="0.35">
      <c r="C10" s="74">
        <v>1938</v>
      </c>
      <c r="D10" s="364">
        <v>996.36699999999996</v>
      </c>
      <c r="E10" s="364"/>
      <c r="F10" s="74">
        <v>185.32400000000001</v>
      </c>
      <c r="G10" s="77">
        <v>43269</v>
      </c>
      <c r="H10" s="74">
        <v>90.546000000000006</v>
      </c>
      <c r="I10" s="77">
        <v>43109</v>
      </c>
      <c r="J10" s="74">
        <v>279.96600000000001</v>
      </c>
      <c r="K10" s="74">
        <v>32.033000000000001</v>
      </c>
      <c r="L10" s="74">
        <v>885.20299999999997</v>
      </c>
      <c r="M10" s="78"/>
      <c r="N10" s="74" t="s">
        <v>327</v>
      </c>
      <c r="O10" s="73"/>
    </row>
    <row r="11" spans="3:15" ht="21" customHeight="1" thickTop="1" thickBot="1" x14ac:dyDescent="0.35">
      <c r="C11" s="74">
        <v>1939</v>
      </c>
      <c r="D11" s="364" t="s">
        <v>328</v>
      </c>
      <c r="E11" s="364"/>
      <c r="F11" s="74">
        <v>454.43200000000002</v>
      </c>
      <c r="G11" s="74" t="s">
        <v>329</v>
      </c>
      <c r="H11" s="74">
        <v>50.502000000000002</v>
      </c>
      <c r="I11" s="77">
        <v>43315</v>
      </c>
      <c r="J11" s="74">
        <v>223.62200000000001</v>
      </c>
      <c r="K11" s="74">
        <v>12.333</v>
      </c>
      <c r="L11" s="74">
        <v>355.24299999999999</v>
      </c>
      <c r="M11" s="74">
        <v>350.53800000000001</v>
      </c>
      <c r="N11" s="74" t="s">
        <v>330</v>
      </c>
      <c r="O11" s="73"/>
    </row>
    <row r="12" spans="3:15" ht="21" customHeight="1" thickTop="1" thickBot="1" x14ac:dyDescent="0.35">
      <c r="C12" s="74">
        <v>1940</v>
      </c>
      <c r="D12" s="364" t="s">
        <v>331</v>
      </c>
      <c r="E12" s="364"/>
      <c r="F12" s="74">
        <v>444.99900000000002</v>
      </c>
      <c r="G12" s="74" t="s">
        <v>332</v>
      </c>
      <c r="H12" s="74">
        <v>46.664999999999999</v>
      </c>
      <c r="I12" s="77">
        <v>43223</v>
      </c>
      <c r="J12" s="74">
        <v>316.82499999999999</v>
      </c>
      <c r="K12" s="74">
        <v>11.813000000000001</v>
      </c>
      <c r="L12" s="74">
        <v>315.584</v>
      </c>
      <c r="M12" s="74">
        <v>190.26599999999999</v>
      </c>
      <c r="N12" s="74" t="s">
        <v>333</v>
      </c>
      <c r="O12" s="73"/>
    </row>
    <row r="13" spans="3:15" ht="20.25" customHeight="1" thickTop="1" thickBot="1" x14ac:dyDescent="0.35">
      <c r="C13" s="74">
        <v>1941</v>
      </c>
      <c r="D13" s="364" t="s">
        <v>334</v>
      </c>
      <c r="E13" s="364"/>
      <c r="F13" s="74">
        <v>420.29300000000001</v>
      </c>
      <c r="G13" s="77">
        <v>43309</v>
      </c>
      <c r="H13" s="74">
        <v>100.997</v>
      </c>
      <c r="I13" s="77">
        <v>43287</v>
      </c>
      <c r="J13" s="74">
        <v>624.27599999999995</v>
      </c>
      <c r="K13" s="74">
        <v>10.592000000000001</v>
      </c>
      <c r="L13" s="74">
        <v>429.20499999999998</v>
      </c>
      <c r="M13" s="74">
        <v>487.73899999999998</v>
      </c>
      <c r="N13" s="74" t="s">
        <v>335</v>
      </c>
      <c r="O13" s="73"/>
    </row>
    <row r="14" spans="3:15" ht="18" customHeight="1" thickTop="1" thickBot="1" x14ac:dyDescent="0.35">
      <c r="C14" s="74">
        <v>1942</v>
      </c>
      <c r="D14" s="364" t="s">
        <v>336</v>
      </c>
      <c r="E14" s="364"/>
      <c r="F14" s="74">
        <v>407.988</v>
      </c>
      <c r="G14" s="77">
        <v>43280</v>
      </c>
      <c r="H14" s="74">
        <v>248.87700000000001</v>
      </c>
      <c r="I14" s="74" t="s">
        <v>337</v>
      </c>
      <c r="J14" s="74">
        <v>509.53800000000001</v>
      </c>
      <c r="K14" s="74">
        <v>11.821999999999999</v>
      </c>
      <c r="L14" s="74">
        <v>360.447</v>
      </c>
      <c r="M14" s="74">
        <v>277.99200000000002</v>
      </c>
      <c r="N14" s="74" t="s">
        <v>338</v>
      </c>
      <c r="O14" s="73"/>
    </row>
    <row r="15" spans="3:15" ht="18.75" customHeight="1" thickTop="1" thickBot="1" x14ac:dyDescent="0.35">
      <c r="C15" s="74">
        <v>1943</v>
      </c>
      <c r="D15" s="364">
        <v>983.97400000000005</v>
      </c>
      <c r="E15" s="364"/>
      <c r="F15" s="74">
        <v>345.39699999999999</v>
      </c>
      <c r="G15" s="74" t="s">
        <v>339</v>
      </c>
      <c r="H15" s="74">
        <v>166.96700000000001</v>
      </c>
      <c r="I15" s="74" t="s">
        <v>340</v>
      </c>
      <c r="J15" s="74">
        <v>336.13499999999999</v>
      </c>
      <c r="K15" s="74">
        <v>6.242</v>
      </c>
      <c r="L15" s="74">
        <v>500.20800000000003</v>
      </c>
      <c r="M15" s="74">
        <v>235.31299999999999</v>
      </c>
      <c r="N15" s="74" t="s">
        <v>341</v>
      </c>
      <c r="O15" s="73"/>
    </row>
    <row r="16" spans="3:15" ht="17.25" customHeight="1" thickTop="1" thickBot="1" x14ac:dyDescent="0.35">
      <c r="C16" s="74">
        <v>1944</v>
      </c>
      <c r="D16" s="364">
        <v>663.59400000000005</v>
      </c>
      <c r="E16" s="364"/>
      <c r="F16" s="74">
        <v>268.86099999999999</v>
      </c>
      <c r="G16" s="74" t="s">
        <v>342</v>
      </c>
      <c r="H16" s="74">
        <v>60.948</v>
      </c>
      <c r="I16" s="77">
        <v>43140</v>
      </c>
      <c r="J16" s="74">
        <v>152.113</v>
      </c>
      <c r="K16" s="74">
        <v>3.5859999999999999</v>
      </c>
      <c r="L16" s="74">
        <v>516.22500000000002</v>
      </c>
      <c r="M16" s="74">
        <v>155.21299999999999</v>
      </c>
      <c r="N16" s="74" t="s">
        <v>343</v>
      </c>
      <c r="O16" s="73"/>
    </row>
    <row r="17" spans="3:15" ht="20.25" customHeight="1" thickTop="1" thickBot="1" x14ac:dyDescent="0.35">
      <c r="C17" s="74">
        <v>1945</v>
      </c>
      <c r="D17" s="364">
        <v>715.50599999999997</v>
      </c>
      <c r="E17" s="364"/>
      <c r="F17" s="74">
        <v>283.351</v>
      </c>
      <c r="G17" s="74" t="s">
        <v>344</v>
      </c>
      <c r="H17" s="74">
        <v>43.847999999999999</v>
      </c>
      <c r="I17" s="77">
        <v>43106</v>
      </c>
      <c r="J17" s="74">
        <v>336.75</v>
      </c>
      <c r="K17" s="74">
        <v>2.1960000000000002</v>
      </c>
      <c r="L17" s="74">
        <v>745.17100000000005</v>
      </c>
      <c r="M17" s="74">
        <v>279.96899999999999</v>
      </c>
      <c r="N17" s="74" t="s">
        <v>345</v>
      </c>
      <c r="O17" s="73"/>
    </row>
    <row r="18" spans="3:15" ht="18.75" customHeight="1" thickTop="1" thickBot="1" x14ac:dyDescent="0.35">
      <c r="C18" s="74">
        <v>1946</v>
      </c>
      <c r="D18" s="364">
        <v>600.89700000000005</v>
      </c>
      <c r="E18" s="364"/>
      <c r="F18" s="74">
        <v>333.83300000000003</v>
      </c>
      <c r="G18" s="74" t="s">
        <v>346</v>
      </c>
      <c r="H18" s="74">
        <v>18.154</v>
      </c>
      <c r="I18" s="74" t="s">
        <v>347</v>
      </c>
      <c r="J18" s="74">
        <v>115.7</v>
      </c>
      <c r="K18" s="74">
        <v>2.6419999999999999</v>
      </c>
      <c r="L18" s="74">
        <v>956.22400000000005</v>
      </c>
      <c r="M18" s="74">
        <v>261.5</v>
      </c>
      <c r="N18" s="74" t="s">
        <v>348</v>
      </c>
      <c r="O18" s="73"/>
    </row>
    <row r="19" spans="3:15" ht="17.25" customHeight="1" thickTop="1" thickBot="1" x14ac:dyDescent="0.35">
      <c r="C19" s="74">
        <v>1947</v>
      </c>
      <c r="D19" s="364">
        <v>808.83900000000006</v>
      </c>
      <c r="E19" s="364"/>
      <c r="F19" s="74">
        <v>427.65300000000002</v>
      </c>
      <c r="G19" s="74" t="s">
        <v>349</v>
      </c>
      <c r="H19" s="74">
        <v>35.667999999999999</v>
      </c>
      <c r="I19" s="77">
        <v>43194</v>
      </c>
      <c r="J19" s="74">
        <v>194.886</v>
      </c>
      <c r="K19" s="74">
        <v>3.7789999999999999</v>
      </c>
      <c r="L19" s="74">
        <v>912.79399999999998</v>
      </c>
      <c r="M19" s="74">
        <v>306.16300000000001</v>
      </c>
      <c r="N19" s="74" t="s">
        <v>350</v>
      </c>
      <c r="O19" s="73"/>
    </row>
    <row r="20" spans="3:15" ht="19.5" customHeight="1" thickTop="1" thickBot="1" x14ac:dyDescent="0.35">
      <c r="C20" s="74">
        <v>1948</v>
      </c>
      <c r="D20" s="364" t="s">
        <v>351</v>
      </c>
      <c r="E20" s="364"/>
      <c r="F20" s="74">
        <v>416.15600000000001</v>
      </c>
      <c r="G20" s="74" t="s">
        <v>352</v>
      </c>
      <c r="H20" s="74">
        <v>27.605</v>
      </c>
      <c r="I20" s="77">
        <v>43222</v>
      </c>
      <c r="J20" s="74">
        <v>261.14800000000002</v>
      </c>
      <c r="K20" s="74">
        <v>4.2610000000000001</v>
      </c>
      <c r="L20" s="74" t="s">
        <v>353</v>
      </c>
      <c r="M20" s="74">
        <v>275.85000000000002</v>
      </c>
      <c r="N20" s="74" t="s">
        <v>354</v>
      </c>
      <c r="O20" s="73"/>
    </row>
    <row r="21" spans="3:15" ht="18.75" customHeight="1" thickTop="1" thickBot="1" x14ac:dyDescent="0.35">
      <c r="C21" s="74">
        <v>1949</v>
      </c>
      <c r="D21" s="364" t="s">
        <v>355</v>
      </c>
      <c r="E21" s="364"/>
      <c r="F21" s="74">
        <v>420.69600000000003</v>
      </c>
      <c r="G21" s="74" t="s">
        <v>356</v>
      </c>
      <c r="H21" s="74">
        <v>15.739000000000001</v>
      </c>
      <c r="I21" s="77">
        <v>43160</v>
      </c>
      <c r="J21" s="74">
        <v>178.44900000000001</v>
      </c>
      <c r="K21" s="74">
        <v>2.5830000000000002</v>
      </c>
      <c r="L21" s="74" t="s">
        <v>357</v>
      </c>
      <c r="M21" s="78"/>
      <c r="N21" s="74" t="s">
        <v>358</v>
      </c>
      <c r="O21" s="73"/>
    </row>
    <row r="22" spans="3:15" ht="19.5" customHeight="1" thickTop="1" thickBot="1" x14ac:dyDescent="0.35">
      <c r="C22" s="74">
        <v>1950</v>
      </c>
      <c r="D22" s="364" t="s">
        <v>359</v>
      </c>
      <c r="E22" s="364"/>
      <c r="F22" s="74">
        <v>578.91200000000003</v>
      </c>
      <c r="G22" s="77">
        <v>43303</v>
      </c>
      <c r="H22" s="74">
        <v>14.702999999999999</v>
      </c>
      <c r="I22" s="74" t="s">
        <v>360</v>
      </c>
      <c r="J22" s="74">
        <v>216.21</v>
      </c>
      <c r="K22" s="74">
        <v>2.577</v>
      </c>
      <c r="L22" s="74" t="s">
        <v>361</v>
      </c>
      <c r="M22" s="78"/>
      <c r="N22" s="74" t="s">
        <v>362</v>
      </c>
      <c r="O22" s="73"/>
    </row>
    <row r="23" spans="3:15" ht="15.75" customHeight="1" thickTop="1" thickBot="1" x14ac:dyDescent="0.35">
      <c r="C23" s="74">
        <v>1951</v>
      </c>
      <c r="D23" s="364" t="s">
        <v>363</v>
      </c>
      <c r="E23" s="364"/>
      <c r="F23" s="74">
        <v>475.976</v>
      </c>
      <c r="G23" s="74" t="s">
        <v>364</v>
      </c>
      <c r="H23" s="74">
        <v>15.587</v>
      </c>
      <c r="I23" s="74" t="s">
        <v>360</v>
      </c>
      <c r="J23" s="74">
        <v>254.26900000000001</v>
      </c>
      <c r="K23" s="74">
        <v>2.3180000000000001</v>
      </c>
      <c r="L23" s="74">
        <v>994.37900000000002</v>
      </c>
      <c r="M23" s="78"/>
      <c r="N23" s="74" t="s">
        <v>365</v>
      </c>
      <c r="O23" s="73"/>
    </row>
    <row r="24" spans="3:15" ht="20.25" customHeight="1" thickTop="1" thickBot="1" x14ac:dyDescent="0.35">
      <c r="C24" s="74">
        <v>1952</v>
      </c>
      <c r="D24" s="364" t="s">
        <v>366</v>
      </c>
      <c r="E24" s="364"/>
      <c r="F24" s="74">
        <v>480.76600000000002</v>
      </c>
      <c r="G24" s="77">
        <v>43128</v>
      </c>
      <c r="H24" s="74">
        <v>10.603999999999999</v>
      </c>
      <c r="I24" s="74" t="s">
        <v>367</v>
      </c>
      <c r="J24" s="74">
        <v>329.44600000000003</v>
      </c>
      <c r="K24" s="74">
        <v>1.2529999999999999</v>
      </c>
      <c r="L24" s="74">
        <v>793.31200000000001</v>
      </c>
      <c r="M24" s="78"/>
      <c r="N24" s="74" t="s">
        <v>368</v>
      </c>
      <c r="O24" s="73"/>
    </row>
    <row r="25" spans="3:15" ht="18.75" customHeight="1" thickTop="1" thickBot="1" x14ac:dyDescent="0.35">
      <c r="C25" s="74">
        <v>1953</v>
      </c>
      <c r="D25" s="364" t="s">
        <v>369</v>
      </c>
      <c r="E25" s="364"/>
      <c r="F25" s="74">
        <v>465.25599999999997</v>
      </c>
      <c r="G25" s="77">
        <v>43369</v>
      </c>
      <c r="H25" s="74">
        <v>5.8250000000000002</v>
      </c>
      <c r="I25" s="74" t="s">
        <v>370</v>
      </c>
      <c r="J25" s="74">
        <v>937.35199999999998</v>
      </c>
      <c r="K25" s="74">
        <v>785</v>
      </c>
      <c r="L25" s="74">
        <v>740.55399999999997</v>
      </c>
      <c r="M25" s="78"/>
      <c r="N25" s="74" t="s">
        <v>371</v>
      </c>
      <c r="O25" s="73"/>
    </row>
    <row r="26" spans="3:15" ht="16.2" thickTop="1" x14ac:dyDescent="0.3">
      <c r="C26" s="73"/>
      <c r="D26" s="73"/>
      <c r="E26" s="73"/>
      <c r="F26" s="73"/>
      <c r="G26" s="73"/>
      <c r="H26" s="73"/>
      <c r="I26" s="73"/>
      <c r="J26" s="73"/>
      <c r="K26" s="73"/>
      <c r="L26" s="73"/>
      <c r="M26" s="73"/>
      <c r="N26" s="73"/>
      <c r="O26" s="73"/>
    </row>
    <row r="27" spans="3:15" ht="15.6" x14ac:dyDescent="0.3">
      <c r="C27" s="72" t="s">
        <v>372</v>
      </c>
    </row>
  </sheetData>
  <mergeCells count="23">
    <mergeCell ref="D23:E23"/>
    <mergeCell ref="D24:E24"/>
    <mergeCell ref="D25:E25"/>
    <mergeCell ref="D17:E17"/>
    <mergeCell ref="D18:E18"/>
    <mergeCell ref="D19:E19"/>
    <mergeCell ref="D20:E20"/>
    <mergeCell ref="D21:E21"/>
    <mergeCell ref="D22:E22"/>
    <mergeCell ref="C3:O3"/>
    <mergeCell ref="D4:E4"/>
    <mergeCell ref="D16:E16"/>
    <mergeCell ref="D5:E5"/>
    <mergeCell ref="D6:E6"/>
    <mergeCell ref="D7:E7"/>
    <mergeCell ref="D8:E8"/>
    <mergeCell ref="D9:E9"/>
    <mergeCell ref="D10:E10"/>
    <mergeCell ref="D11:E11"/>
    <mergeCell ref="D12:E12"/>
    <mergeCell ref="D13:E13"/>
    <mergeCell ref="D14:E14"/>
    <mergeCell ref="D15:E15"/>
  </mergeCells>
  <pageMargins left="0.7" right="0.7" top="0.78740157499999996" bottom="0.78740157499999996"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25"/>
  <sheetViews>
    <sheetView workbookViewId="0">
      <selection activeCell="AB3" sqref="AB3:AB24"/>
    </sheetView>
  </sheetViews>
  <sheetFormatPr defaultColWidth="22.44140625" defaultRowHeight="17.399999999999999" x14ac:dyDescent="0.3"/>
  <cols>
    <col min="1" max="1" width="10.44140625" style="80" customWidth="1"/>
    <col min="2" max="2" width="17.88671875" style="80" customWidth="1"/>
    <col min="3" max="3" width="40.88671875" style="80" customWidth="1"/>
    <col min="4" max="4" width="16.6640625" style="80" customWidth="1"/>
    <col min="5" max="5" width="17.109375" style="80" customWidth="1"/>
    <col min="6" max="6" width="24.109375" style="79" customWidth="1"/>
    <col min="7" max="7" width="19.5546875" style="79" customWidth="1"/>
    <col min="8" max="8" width="34.6640625" style="80" customWidth="1"/>
    <col min="9" max="9" width="22.5546875" style="79" customWidth="1"/>
    <col min="10" max="10" width="12.88671875" style="79" customWidth="1"/>
    <col min="11" max="11" width="25.44140625" style="79" customWidth="1"/>
    <col min="12" max="13" width="22.44140625" style="79"/>
    <col min="14" max="14" width="16.88671875" style="79" customWidth="1"/>
    <col min="15" max="15" width="19.88671875" style="79" customWidth="1"/>
    <col min="16" max="16" width="13" style="79" customWidth="1"/>
    <col min="17" max="17" width="21.109375" style="79" customWidth="1"/>
    <col min="18" max="18" width="20.44140625" style="79" customWidth="1"/>
    <col min="19" max="19" width="11.5546875" style="79" customWidth="1"/>
    <col min="20" max="20" width="14.6640625" style="79" customWidth="1"/>
    <col min="21" max="21" width="23.33203125" style="79" customWidth="1"/>
    <col min="22" max="22" width="17.33203125" style="79" customWidth="1"/>
    <col min="23" max="23" width="17" style="79" customWidth="1"/>
    <col min="24" max="24" width="15.88671875" style="79" customWidth="1"/>
    <col min="25" max="25" width="22.44140625" style="79"/>
    <col min="26" max="26" width="17" style="79" customWidth="1"/>
    <col min="27" max="27" width="20.33203125" style="80" customWidth="1"/>
    <col min="28" max="28" width="14.6640625" style="80" customWidth="1"/>
    <col min="29" max="16384" width="22.44140625" style="80"/>
  </cols>
  <sheetData>
    <row r="2" spans="2:28" ht="18.75" customHeight="1" thickBot="1" x14ac:dyDescent="0.35">
      <c r="B2" s="366" t="s">
        <v>484</v>
      </c>
      <c r="C2" s="366"/>
      <c r="D2" s="366"/>
      <c r="E2" s="366"/>
      <c r="F2" s="366"/>
      <c r="G2" s="366"/>
      <c r="H2" s="366"/>
    </row>
    <row r="3" spans="2:28" s="79" customFormat="1" ht="53.4" thickTop="1" thickBot="1" x14ac:dyDescent="0.35">
      <c r="B3" s="70" t="s">
        <v>375</v>
      </c>
      <c r="C3" s="367" t="s">
        <v>376</v>
      </c>
      <c r="D3" s="368"/>
      <c r="E3" s="70" t="s">
        <v>377</v>
      </c>
      <c r="F3" s="70" t="s">
        <v>378</v>
      </c>
      <c r="G3" s="70" t="s">
        <v>379</v>
      </c>
      <c r="H3" s="70" t="s">
        <v>380</v>
      </c>
      <c r="I3" s="70" t="s">
        <v>381</v>
      </c>
      <c r="J3" s="70" t="s">
        <v>382</v>
      </c>
      <c r="K3" s="70" t="s">
        <v>383</v>
      </c>
      <c r="L3" s="70" t="s">
        <v>384</v>
      </c>
      <c r="M3" s="70" t="s">
        <v>385</v>
      </c>
      <c r="N3" s="70" t="s">
        <v>386</v>
      </c>
      <c r="O3" s="70" t="s">
        <v>387</v>
      </c>
      <c r="P3" s="70" t="s">
        <v>388</v>
      </c>
      <c r="Q3" s="70" t="s">
        <v>389</v>
      </c>
      <c r="R3" s="70" t="s">
        <v>390</v>
      </c>
      <c r="S3" s="70" t="s">
        <v>384</v>
      </c>
      <c r="T3" s="70" t="s">
        <v>391</v>
      </c>
      <c r="U3" s="70" t="s">
        <v>392</v>
      </c>
      <c r="V3" s="70" t="s">
        <v>393</v>
      </c>
      <c r="W3" s="70" t="s">
        <v>394</v>
      </c>
      <c r="X3" s="70" t="s">
        <v>395</v>
      </c>
      <c r="Y3" s="70" t="s">
        <v>396</v>
      </c>
      <c r="Z3" s="70" t="s">
        <v>397</v>
      </c>
      <c r="AA3" s="92" t="s">
        <v>398</v>
      </c>
      <c r="AB3" s="89" t="s">
        <v>498</v>
      </c>
    </row>
    <row r="4" spans="2:28" s="79" customFormat="1" ht="18.600000000000001" thickTop="1" thickBot="1" x14ac:dyDescent="0.35">
      <c r="B4" s="70"/>
      <c r="C4" s="81" t="s">
        <v>399</v>
      </c>
      <c r="D4" s="367" t="s">
        <v>400</v>
      </c>
      <c r="E4" s="368"/>
      <c r="F4" s="70"/>
      <c r="G4" s="70"/>
      <c r="H4" s="70"/>
      <c r="I4" s="70"/>
      <c r="J4" s="70"/>
      <c r="K4" s="70"/>
      <c r="L4" s="70"/>
      <c r="M4" s="70"/>
      <c r="N4" s="70"/>
      <c r="O4" s="70"/>
      <c r="P4" s="70"/>
      <c r="Q4" s="70"/>
      <c r="R4" s="70"/>
      <c r="S4" s="70"/>
      <c r="T4" s="70"/>
      <c r="U4" s="70"/>
      <c r="V4" s="70"/>
      <c r="W4" s="70"/>
      <c r="X4" s="70"/>
      <c r="Y4" s="70"/>
      <c r="Z4" s="70"/>
      <c r="AA4" s="92"/>
      <c r="AB4" s="89"/>
    </row>
    <row r="5" spans="2:28" ht="36" thickTop="1" thickBot="1" x14ac:dyDescent="0.35">
      <c r="B5" s="9" t="s">
        <v>401</v>
      </c>
      <c r="C5" s="9" t="s">
        <v>402</v>
      </c>
      <c r="D5" s="82">
        <v>6521</v>
      </c>
      <c r="E5" s="82">
        <v>33603</v>
      </c>
      <c r="F5" s="70" t="s">
        <v>403</v>
      </c>
      <c r="G5" s="70" t="s">
        <v>404</v>
      </c>
      <c r="H5" s="70" t="s">
        <v>286</v>
      </c>
      <c r="I5" s="70" t="s">
        <v>405</v>
      </c>
      <c r="J5" s="70" t="s">
        <v>406</v>
      </c>
      <c r="K5" s="70" t="s">
        <v>407</v>
      </c>
      <c r="L5" s="70" t="s">
        <v>292</v>
      </c>
      <c r="M5" s="70" t="s">
        <v>292</v>
      </c>
      <c r="N5" s="70" t="s">
        <v>408</v>
      </c>
      <c r="O5" s="70" t="s">
        <v>292</v>
      </c>
      <c r="P5" s="70" t="s">
        <v>286</v>
      </c>
      <c r="Q5" s="70" t="s">
        <v>409</v>
      </c>
      <c r="R5" s="70" t="s">
        <v>286</v>
      </c>
      <c r="S5" s="70" t="s">
        <v>292</v>
      </c>
      <c r="T5" s="70" t="s">
        <v>410</v>
      </c>
      <c r="U5" s="70" t="s">
        <v>286</v>
      </c>
      <c r="V5" s="70" t="s">
        <v>292</v>
      </c>
      <c r="W5" s="70" t="s">
        <v>286</v>
      </c>
      <c r="X5" s="70" t="s">
        <v>407</v>
      </c>
      <c r="Y5" s="70" t="s">
        <v>286</v>
      </c>
      <c r="Z5" s="70">
        <v>1936</v>
      </c>
      <c r="AA5" s="92" t="s">
        <v>292</v>
      </c>
      <c r="AB5" s="9" t="s">
        <v>161</v>
      </c>
    </row>
    <row r="6" spans="2:28" ht="18.600000000000001" thickTop="1" thickBot="1" x14ac:dyDescent="0.35">
      <c r="B6" s="9" t="s">
        <v>411</v>
      </c>
      <c r="C6" s="9" t="s">
        <v>412</v>
      </c>
      <c r="D6" s="70">
        <v>1924</v>
      </c>
      <c r="E6" s="70">
        <v>1992</v>
      </c>
      <c r="F6" s="82" t="s">
        <v>413</v>
      </c>
      <c r="G6" s="70" t="s">
        <v>286</v>
      </c>
      <c r="H6" s="83" t="s">
        <v>414</v>
      </c>
      <c r="I6" s="82" t="s">
        <v>286</v>
      </c>
      <c r="J6" s="82" t="s">
        <v>286</v>
      </c>
      <c r="K6" s="70" t="s">
        <v>415</v>
      </c>
      <c r="L6" s="70" t="s">
        <v>292</v>
      </c>
      <c r="M6" s="70" t="s">
        <v>144</v>
      </c>
      <c r="N6" s="70" t="s">
        <v>286</v>
      </c>
      <c r="O6" s="70"/>
      <c r="P6" s="70" t="s">
        <v>286</v>
      </c>
      <c r="Q6" s="70" t="s">
        <v>410</v>
      </c>
      <c r="R6" s="70" t="s">
        <v>286</v>
      </c>
      <c r="S6" s="70" t="s">
        <v>292</v>
      </c>
      <c r="T6" s="70" t="s">
        <v>410</v>
      </c>
      <c r="U6" s="70" t="s">
        <v>286</v>
      </c>
      <c r="V6" s="70" t="s">
        <v>410</v>
      </c>
      <c r="W6" s="70" t="s">
        <v>286</v>
      </c>
      <c r="X6" s="70" t="s">
        <v>410</v>
      </c>
      <c r="Y6" s="70" t="s">
        <v>286</v>
      </c>
      <c r="Z6" s="70" t="s">
        <v>286</v>
      </c>
      <c r="AA6" s="92" t="s">
        <v>292</v>
      </c>
      <c r="AB6" s="9" t="s">
        <v>410</v>
      </c>
    </row>
    <row r="7" spans="2:28" ht="18.600000000000001" thickTop="1" thickBot="1" x14ac:dyDescent="0.35">
      <c r="B7" s="9" t="s">
        <v>416</v>
      </c>
      <c r="C7" s="9" t="s">
        <v>412</v>
      </c>
      <c r="D7" s="70" t="s">
        <v>417</v>
      </c>
      <c r="E7" s="82">
        <v>32871</v>
      </c>
      <c r="F7" s="82" t="s">
        <v>286</v>
      </c>
      <c r="G7" s="82" t="s">
        <v>418</v>
      </c>
      <c r="H7" s="82" t="s">
        <v>419</v>
      </c>
      <c r="I7" s="82" t="s">
        <v>286</v>
      </c>
      <c r="J7" s="82" t="s">
        <v>286</v>
      </c>
      <c r="K7" s="82" t="s">
        <v>286</v>
      </c>
      <c r="L7" s="70" t="s">
        <v>292</v>
      </c>
      <c r="M7" s="70" t="s">
        <v>292</v>
      </c>
      <c r="N7" s="70" t="s">
        <v>286</v>
      </c>
      <c r="O7" s="70" t="s">
        <v>286</v>
      </c>
      <c r="P7" s="70" t="s">
        <v>286</v>
      </c>
      <c r="Q7" s="70" t="s">
        <v>410</v>
      </c>
      <c r="R7" s="70" t="s">
        <v>286</v>
      </c>
      <c r="S7" s="70" t="s">
        <v>292</v>
      </c>
      <c r="T7" s="70" t="s">
        <v>286</v>
      </c>
      <c r="U7" s="70" t="s">
        <v>286</v>
      </c>
      <c r="V7" s="70" t="s">
        <v>286</v>
      </c>
      <c r="W7" s="70" t="s">
        <v>292</v>
      </c>
      <c r="X7" s="70" t="s">
        <v>407</v>
      </c>
      <c r="Y7" s="70" t="s">
        <v>286</v>
      </c>
      <c r="Z7" s="70">
        <v>1960</v>
      </c>
      <c r="AA7" s="92" t="s">
        <v>292</v>
      </c>
      <c r="AB7" s="9" t="s">
        <v>166</v>
      </c>
    </row>
    <row r="8" spans="2:28" ht="18.600000000000001" thickTop="1" thickBot="1" x14ac:dyDescent="0.35">
      <c r="B8" s="9" t="s">
        <v>420</v>
      </c>
      <c r="C8" s="9" t="s">
        <v>421</v>
      </c>
      <c r="D8" s="82">
        <v>16565</v>
      </c>
      <c r="E8" s="83" t="s">
        <v>422</v>
      </c>
      <c r="F8" s="82" t="s">
        <v>286</v>
      </c>
      <c r="G8" s="82" t="s">
        <v>423</v>
      </c>
      <c r="H8" s="83" t="s">
        <v>424</v>
      </c>
      <c r="I8" s="82" t="s">
        <v>286</v>
      </c>
      <c r="J8" s="82" t="s">
        <v>286</v>
      </c>
      <c r="K8" s="82" t="s">
        <v>286</v>
      </c>
      <c r="L8" s="70" t="s">
        <v>292</v>
      </c>
      <c r="M8" s="70" t="s">
        <v>292</v>
      </c>
      <c r="N8" s="70" t="s">
        <v>407</v>
      </c>
      <c r="O8" s="70" t="s">
        <v>286</v>
      </c>
      <c r="P8" s="70" t="s">
        <v>286</v>
      </c>
      <c r="Q8" s="70" t="s">
        <v>410</v>
      </c>
      <c r="R8" s="70" t="s">
        <v>286</v>
      </c>
      <c r="S8" s="70" t="s">
        <v>292</v>
      </c>
      <c r="T8" s="70" t="s">
        <v>286</v>
      </c>
      <c r="U8" s="70" t="s">
        <v>286</v>
      </c>
      <c r="V8" s="70" t="s">
        <v>286</v>
      </c>
      <c r="W8" s="70" t="s">
        <v>286</v>
      </c>
      <c r="X8" s="70" t="s">
        <v>407</v>
      </c>
      <c r="Y8" s="70" t="s">
        <v>286</v>
      </c>
      <c r="Z8" s="70" t="s">
        <v>286</v>
      </c>
      <c r="AA8" s="92" t="s">
        <v>292</v>
      </c>
      <c r="AB8" s="9" t="s">
        <v>166</v>
      </c>
    </row>
    <row r="9" spans="2:28" ht="18.600000000000001" thickTop="1" thickBot="1" x14ac:dyDescent="0.35">
      <c r="B9" s="9" t="s">
        <v>425</v>
      </c>
      <c r="C9" s="9" t="s">
        <v>426</v>
      </c>
      <c r="D9" s="70" t="s">
        <v>427</v>
      </c>
      <c r="E9" s="83" t="s">
        <v>428</v>
      </c>
      <c r="F9" s="82" t="s">
        <v>286</v>
      </c>
      <c r="G9" s="83" t="s">
        <v>429</v>
      </c>
      <c r="H9" s="83" t="s">
        <v>430</v>
      </c>
      <c r="I9" s="82" t="s">
        <v>286</v>
      </c>
      <c r="J9" s="82" t="s">
        <v>286</v>
      </c>
      <c r="K9" s="82" t="s">
        <v>286</v>
      </c>
      <c r="L9" s="70" t="s">
        <v>292</v>
      </c>
      <c r="M9" s="70" t="s">
        <v>292</v>
      </c>
      <c r="N9" s="70" t="s">
        <v>292</v>
      </c>
      <c r="O9" s="70" t="s">
        <v>292</v>
      </c>
      <c r="P9" s="70" t="s">
        <v>286</v>
      </c>
      <c r="Q9" s="70" t="s">
        <v>410</v>
      </c>
      <c r="R9" s="70" t="s">
        <v>286</v>
      </c>
      <c r="S9" s="70" t="s">
        <v>292</v>
      </c>
      <c r="T9" s="70" t="s">
        <v>292</v>
      </c>
      <c r="U9" s="70" t="s">
        <v>286</v>
      </c>
      <c r="V9" s="70" t="s">
        <v>286</v>
      </c>
      <c r="W9" s="70" t="s">
        <v>286</v>
      </c>
      <c r="X9" s="70" t="s">
        <v>407</v>
      </c>
      <c r="Y9" s="70" t="s">
        <v>286</v>
      </c>
      <c r="Z9" s="70" t="s">
        <v>286</v>
      </c>
      <c r="AA9" s="92" t="s">
        <v>292</v>
      </c>
      <c r="AB9" s="9" t="s">
        <v>166</v>
      </c>
    </row>
    <row r="10" spans="2:28" ht="18.600000000000001" thickTop="1" thickBot="1" x14ac:dyDescent="0.35">
      <c r="B10" s="9" t="s">
        <v>431</v>
      </c>
      <c r="C10" s="9" t="s">
        <v>426</v>
      </c>
      <c r="D10" s="70" t="s">
        <v>427</v>
      </c>
      <c r="E10" s="70" t="s">
        <v>432</v>
      </c>
      <c r="F10" s="82" t="s">
        <v>286</v>
      </c>
      <c r="G10" s="70">
        <v>1956</v>
      </c>
      <c r="H10" s="83" t="s">
        <v>433</v>
      </c>
      <c r="I10" s="82" t="s">
        <v>286</v>
      </c>
      <c r="J10" s="82" t="s">
        <v>286</v>
      </c>
      <c r="K10" s="82" t="s">
        <v>286</v>
      </c>
      <c r="L10" s="70" t="s">
        <v>292</v>
      </c>
      <c r="M10" s="70" t="s">
        <v>292</v>
      </c>
      <c r="N10" s="70" t="s">
        <v>292</v>
      </c>
      <c r="O10" s="70" t="s">
        <v>292</v>
      </c>
      <c r="P10" s="70" t="s">
        <v>286</v>
      </c>
      <c r="Q10" s="70" t="s">
        <v>410</v>
      </c>
      <c r="R10" s="70" t="s">
        <v>286</v>
      </c>
      <c r="S10" s="70" t="s">
        <v>292</v>
      </c>
      <c r="T10" s="70" t="s">
        <v>292</v>
      </c>
      <c r="U10" s="70" t="s">
        <v>286</v>
      </c>
      <c r="V10" s="70" t="s">
        <v>286</v>
      </c>
      <c r="W10" s="70" t="s">
        <v>286</v>
      </c>
      <c r="X10" s="70" t="s">
        <v>410</v>
      </c>
      <c r="Y10" s="70" t="s">
        <v>286</v>
      </c>
      <c r="Z10" s="70" t="s">
        <v>286</v>
      </c>
      <c r="AA10" s="92" t="s">
        <v>292</v>
      </c>
      <c r="AB10" s="9" t="s">
        <v>166</v>
      </c>
    </row>
    <row r="11" spans="2:28" ht="18.600000000000001" thickTop="1" thickBot="1" x14ac:dyDescent="0.35">
      <c r="B11" s="9" t="s">
        <v>434</v>
      </c>
      <c r="C11" s="9" t="s">
        <v>426</v>
      </c>
      <c r="D11" s="82">
        <v>16316</v>
      </c>
      <c r="E11" s="83" t="s">
        <v>435</v>
      </c>
      <c r="F11" s="82" t="s">
        <v>286</v>
      </c>
      <c r="G11" s="83" t="s">
        <v>286</v>
      </c>
      <c r="H11" s="83" t="s">
        <v>436</v>
      </c>
      <c r="I11" s="82" t="s">
        <v>286</v>
      </c>
      <c r="J11" s="82" t="s">
        <v>286</v>
      </c>
      <c r="K11" s="82" t="s">
        <v>286</v>
      </c>
      <c r="L11" s="70" t="s">
        <v>292</v>
      </c>
      <c r="M11" s="70" t="s">
        <v>292</v>
      </c>
      <c r="N11" s="70" t="s">
        <v>407</v>
      </c>
      <c r="O11" s="70"/>
      <c r="P11" s="70" t="s">
        <v>286</v>
      </c>
      <c r="Q11" s="70" t="s">
        <v>292</v>
      </c>
      <c r="R11" s="70" t="s">
        <v>286</v>
      </c>
      <c r="S11" s="70" t="s">
        <v>292</v>
      </c>
      <c r="T11" s="70" t="s">
        <v>292</v>
      </c>
      <c r="U11" s="70" t="s">
        <v>286</v>
      </c>
      <c r="V11" s="70" t="s">
        <v>286</v>
      </c>
      <c r="W11" s="70" t="s">
        <v>286</v>
      </c>
      <c r="X11" s="70" t="s">
        <v>410</v>
      </c>
      <c r="Y11" s="70" t="s">
        <v>286</v>
      </c>
      <c r="Z11" s="70">
        <v>1970</v>
      </c>
      <c r="AA11" s="92" t="s">
        <v>292</v>
      </c>
      <c r="AB11" s="9" t="s">
        <v>166</v>
      </c>
    </row>
    <row r="12" spans="2:28" ht="18" customHeight="1" thickTop="1" thickBot="1" x14ac:dyDescent="0.35">
      <c r="B12" s="9" t="s">
        <v>437</v>
      </c>
      <c r="C12" s="9" t="s">
        <v>438</v>
      </c>
      <c r="D12" s="82">
        <v>16323</v>
      </c>
      <c r="E12" s="70">
        <v>1991</v>
      </c>
      <c r="F12" s="82" t="s">
        <v>286</v>
      </c>
      <c r="G12" s="70" t="s">
        <v>286</v>
      </c>
      <c r="H12" s="83" t="s">
        <v>439</v>
      </c>
      <c r="I12" s="82" t="s">
        <v>286</v>
      </c>
      <c r="J12" s="82" t="s">
        <v>286</v>
      </c>
      <c r="K12" s="82" t="s">
        <v>286</v>
      </c>
      <c r="L12" s="70" t="s">
        <v>292</v>
      </c>
      <c r="M12" s="70" t="s">
        <v>292</v>
      </c>
      <c r="N12" s="70" t="s">
        <v>407</v>
      </c>
      <c r="O12" s="70"/>
      <c r="P12" s="70" t="s">
        <v>286</v>
      </c>
      <c r="Q12" s="70" t="s">
        <v>410</v>
      </c>
      <c r="R12" s="70" t="s">
        <v>286</v>
      </c>
      <c r="S12" s="70" t="s">
        <v>292</v>
      </c>
      <c r="T12" s="70" t="s">
        <v>410</v>
      </c>
      <c r="U12" s="70" t="s">
        <v>286</v>
      </c>
      <c r="V12" s="70" t="s">
        <v>410</v>
      </c>
      <c r="W12" s="70" t="s">
        <v>286</v>
      </c>
      <c r="X12" s="70" t="s">
        <v>410</v>
      </c>
      <c r="Y12" s="70" t="s">
        <v>286</v>
      </c>
      <c r="Z12" s="70" t="s">
        <v>286</v>
      </c>
      <c r="AA12" s="92" t="s">
        <v>292</v>
      </c>
      <c r="AB12" s="9" t="s">
        <v>166</v>
      </c>
    </row>
    <row r="13" spans="2:28" ht="21" customHeight="1" thickTop="1" thickBot="1" x14ac:dyDescent="0.35">
      <c r="B13" s="9" t="s">
        <v>440</v>
      </c>
      <c r="C13" s="71" t="s">
        <v>485</v>
      </c>
      <c r="D13" s="70" t="s">
        <v>427</v>
      </c>
      <c r="E13" s="70">
        <v>1991</v>
      </c>
      <c r="F13" s="82" t="s">
        <v>286</v>
      </c>
      <c r="G13" s="70" t="s">
        <v>286</v>
      </c>
      <c r="H13" s="70" t="s">
        <v>441</v>
      </c>
      <c r="I13" s="82" t="s">
        <v>286</v>
      </c>
      <c r="J13" s="82" t="s">
        <v>286</v>
      </c>
      <c r="K13" s="82" t="s">
        <v>286</v>
      </c>
      <c r="L13" s="70" t="s">
        <v>292</v>
      </c>
      <c r="M13" s="70" t="s">
        <v>286</v>
      </c>
      <c r="N13" s="70" t="s">
        <v>408</v>
      </c>
      <c r="O13" s="70" t="s">
        <v>292</v>
      </c>
      <c r="P13" s="70" t="s">
        <v>286</v>
      </c>
      <c r="Q13" s="70" t="s">
        <v>410</v>
      </c>
      <c r="R13" s="70" t="s">
        <v>286</v>
      </c>
      <c r="S13" s="70" t="s">
        <v>292</v>
      </c>
      <c r="T13" s="70" t="s">
        <v>292</v>
      </c>
      <c r="U13" s="70" t="s">
        <v>286</v>
      </c>
      <c r="V13" s="70" t="s">
        <v>410</v>
      </c>
      <c r="W13" s="70" t="s">
        <v>286</v>
      </c>
      <c r="X13" s="70" t="s">
        <v>410</v>
      </c>
      <c r="Y13" s="70" t="s">
        <v>292</v>
      </c>
      <c r="Z13" s="70">
        <v>1963</v>
      </c>
      <c r="AA13" s="92" t="s">
        <v>292</v>
      </c>
      <c r="AB13" s="9" t="s">
        <v>410</v>
      </c>
    </row>
    <row r="14" spans="2:28" ht="18.600000000000001" thickTop="1" thickBot="1" x14ac:dyDescent="0.35">
      <c r="B14" s="9" t="s">
        <v>442</v>
      </c>
      <c r="C14" s="9" t="s">
        <v>443</v>
      </c>
      <c r="D14" s="70" t="s">
        <v>427</v>
      </c>
      <c r="E14" s="70">
        <v>1991</v>
      </c>
      <c r="F14" s="82" t="s">
        <v>286</v>
      </c>
      <c r="G14" s="70" t="s">
        <v>286</v>
      </c>
      <c r="H14" s="70" t="s">
        <v>286</v>
      </c>
      <c r="I14" s="82" t="s">
        <v>286</v>
      </c>
      <c r="J14" s="82"/>
      <c r="K14" s="70" t="s">
        <v>407</v>
      </c>
      <c r="L14" s="70" t="s">
        <v>410</v>
      </c>
      <c r="M14" s="70" t="s">
        <v>292</v>
      </c>
      <c r="N14" s="70" t="s">
        <v>286</v>
      </c>
      <c r="O14" s="70" t="s">
        <v>444</v>
      </c>
      <c r="P14" s="70" t="s">
        <v>286</v>
      </c>
      <c r="Q14" s="70" t="s">
        <v>292</v>
      </c>
      <c r="R14" s="70" t="s">
        <v>445</v>
      </c>
      <c r="S14" s="70" t="s">
        <v>410</v>
      </c>
      <c r="T14" s="70" t="s">
        <v>410</v>
      </c>
      <c r="U14" s="70" t="s">
        <v>410</v>
      </c>
      <c r="V14" s="70" t="s">
        <v>410</v>
      </c>
      <c r="W14" s="70" t="s">
        <v>286</v>
      </c>
      <c r="X14" s="70" t="s">
        <v>407</v>
      </c>
      <c r="Y14" s="70" t="s">
        <v>286</v>
      </c>
      <c r="Z14" s="70" t="s">
        <v>286</v>
      </c>
      <c r="AA14" s="92" t="s">
        <v>292</v>
      </c>
      <c r="AB14" s="9" t="s">
        <v>410</v>
      </c>
    </row>
    <row r="15" spans="2:28" ht="18.600000000000001" thickTop="1" thickBot="1" x14ac:dyDescent="0.35">
      <c r="B15" s="9" t="s">
        <v>446</v>
      </c>
      <c r="C15" s="9" t="s">
        <v>447</v>
      </c>
      <c r="D15" s="82">
        <v>18172</v>
      </c>
      <c r="E15" s="70" t="s">
        <v>448</v>
      </c>
      <c r="F15" s="70" t="s">
        <v>286</v>
      </c>
      <c r="G15" s="70" t="s">
        <v>286</v>
      </c>
      <c r="H15" s="70" t="s">
        <v>449</v>
      </c>
      <c r="I15" s="70" t="s">
        <v>450</v>
      </c>
      <c r="J15" s="70" t="s">
        <v>451</v>
      </c>
      <c r="K15" s="70" t="s">
        <v>415</v>
      </c>
      <c r="L15" s="70" t="s">
        <v>286</v>
      </c>
      <c r="M15" s="70" t="s">
        <v>452</v>
      </c>
      <c r="N15" s="70" t="s">
        <v>407</v>
      </c>
      <c r="O15" s="70" t="s">
        <v>286</v>
      </c>
      <c r="P15" s="70" t="s">
        <v>286</v>
      </c>
      <c r="Q15" s="70" t="s">
        <v>410</v>
      </c>
      <c r="R15" s="70" t="s">
        <v>453</v>
      </c>
      <c r="S15" s="70" t="s">
        <v>286</v>
      </c>
      <c r="T15" s="70" t="s">
        <v>410</v>
      </c>
      <c r="U15" s="70" t="s">
        <v>454</v>
      </c>
      <c r="V15" s="70" t="s">
        <v>410</v>
      </c>
      <c r="W15" s="70" t="s">
        <v>286</v>
      </c>
      <c r="X15" s="70" t="s">
        <v>408</v>
      </c>
      <c r="Y15" s="70" t="s">
        <v>286</v>
      </c>
      <c r="Z15" s="70" t="s">
        <v>286</v>
      </c>
      <c r="AA15" s="92" t="s">
        <v>292</v>
      </c>
      <c r="AB15" s="9" t="s">
        <v>161</v>
      </c>
    </row>
    <row r="16" spans="2:28" ht="18.600000000000001" thickTop="1" thickBot="1" x14ac:dyDescent="0.35">
      <c r="B16" s="9" t="s">
        <v>455</v>
      </c>
      <c r="C16" s="9" t="s">
        <v>426</v>
      </c>
      <c r="D16" s="82">
        <v>16682</v>
      </c>
      <c r="E16" s="70" t="s">
        <v>448</v>
      </c>
      <c r="F16" s="70" t="s">
        <v>286</v>
      </c>
      <c r="G16" s="70" t="s">
        <v>286</v>
      </c>
      <c r="H16" s="70" t="s">
        <v>456</v>
      </c>
      <c r="I16" s="70" t="s">
        <v>457</v>
      </c>
      <c r="J16" s="70"/>
      <c r="K16" s="70" t="s">
        <v>415</v>
      </c>
      <c r="L16" s="70" t="s">
        <v>410</v>
      </c>
      <c r="M16" s="70" t="s">
        <v>292</v>
      </c>
      <c r="N16" s="70" t="s">
        <v>286</v>
      </c>
      <c r="O16" s="70" t="s">
        <v>286</v>
      </c>
      <c r="P16" s="70" t="s">
        <v>286</v>
      </c>
      <c r="Q16" s="70" t="s">
        <v>292</v>
      </c>
      <c r="R16" s="70" t="s">
        <v>458</v>
      </c>
      <c r="S16" s="70" t="s">
        <v>292</v>
      </c>
      <c r="T16" s="70" t="s">
        <v>410</v>
      </c>
      <c r="U16" s="70" t="s">
        <v>286</v>
      </c>
      <c r="V16" s="70" t="s">
        <v>410</v>
      </c>
      <c r="W16" s="70" t="s">
        <v>286</v>
      </c>
      <c r="X16" s="70" t="s">
        <v>410</v>
      </c>
      <c r="Y16" s="70" t="s">
        <v>286</v>
      </c>
      <c r="Z16" s="70" t="s">
        <v>286</v>
      </c>
      <c r="AA16" s="92" t="s">
        <v>292</v>
      </c>
      <c r="AB16" s="9" t="s">
        <v>161</v>
      </c>
    </row>
    <row r="17" spans="2:28" ht="36" thickTop="1" thickBot="1" x14ac:dyDescent="0.35">
      <c r="B17" s="9" t="s">
        <v>459</v>
      </c>
      <c r="C17" s="9" t="s">
        <v>443</v>
      </c>
      <c r="D17" s="82">
        <v>16682</v>
      </c>
      <c r="E17" s="70" t="s">
        <v>448</v>
      </c>
      <c r="F17" s="70" t="s">
        <v>460</v>
      </c>
      <c r="G17" s="70" t="s">
        <v>286</v>
      </c>
      <c r="H17" s="70" t="s">
        <v>286</v>
      </c>
      <c r="I17" s="70" t="s">
        <v>286</v>
      </c>
      <c r="J17" s="70"/>
      <c r="K17" s="70" t="s">
        <v>415</v>
      </c>
      <c r="L17" s="70" t="s">
        <v>410</v>
      </c>
      <c r="M17" s="70" t="s">
        <v>410</v>
      </c>
      <c r="N17" s="70" t="s">
        <v>410</v>
      </c>
      <c r="O17" s="70" t="s">
        <v>286</v>
      </c>
      <c r="P17" s="70" t="s">
        <v>286</v>
      </c>
      <c r="Q17" s="70" t="s">
        <v>292</v>
      </c>
      <c r="R17" s="70" t="s">
        <v>286</v>
      </c>
      <c r="S17" s="70" t="s">
        <v>410</v>
      </c>
      <c r="T17" s="70" t="s">
        <v>410</v>
      </c>
      <c r="U17" s="70" t="s">
        <v>286</v>
      </c>
      <c r="V17" s="70" t="s">
        <v>410</v>
      </c>
      <c r="W17" s="70" t="s">
        <v>286</v>
      </c>
      <c r="X17" s="70" t="s">
        <v>410</v>
      </c>
      <c r="Y17" s="70" t="s">
        <v>286</v>
      </c>
      <c r="Z17" s="70">
        <v>1976</v>
      </c>
      <c r="AA17" s="92" t="s">
        <v>292</v>
      </c>
      <c r="AB17" s="9" t="s">
        <v>161</v>
      </c>
    </row>
    <row r="18" spans="2:28" ht="18.600000000000001" thickTop="1" thickBot="1" x14ac:dyDescent="0.35">
      <c r="B18" s="9" t="s">
        <v>461</v>
      </c>
      <c r="C18" s="9" t="s">
        <v>412</v>
      </c>
      <c r="D18" s="82">
        <v>21551</v>
      </c>
      <c r="E18" s="70" t="s">
        <v>448</v>
      </c>
      <c r="F18" s="70">
        <v>1961</v>
      </c>
      <c r="G18" s="70" t="s">
        <v>286</v>
      </c>
      <c r="H18" s="70" t="s">
        <v>462</v>
      </c>
      <c r="I18" s="70" t="s">
        <v>286</v>
      </c>
      <c r="J18" s="70"/>
      <c r="K18" s="70" t="s">
        <v>144</v>
      </c>
      <c r="L18" s="70" t="s">
        <v>292</v>
      </c>
      <c r="M18" s="70" t="s">
        <v>292</v>
      </c>
      <c r="N18" s="70" t="s">
        <v>286</v>
      </c>
      <c r="O18" s="70" t="s">
        <v>286</v>
      </c>
      <c r="P18" s="70" t="s">
        <v>286</v>
      </c>
      <c r="Q18" s="70" t="s">
        <v>410</v>
      </c>
      <c r="R18" s="70" t="s">
        <v>286</v>
      </c>
      <c r="S18" s="70" t="s">
        <v>292</v>
      </c>
      <c r="T18" s="70" t="s">
        <v>410</v>
      </c>
      <c r="U18" s="70" t="s">
        <v>286</v>
      </c>
      <c r="V18" s="70" t="s">
        <v>410</v>
      </c>
      <c r="W18" s="70" t="s">
        <v>286</v>
      </c>
      <c r="X18" s="70" t="s">
        <v>410</v>
      </c>
      <c r="Y18" s="70" t="s">
        <v>286</v>
      </c>
      <c r="Z18" s="70" t="s">
        <v>286</v>
      </c>
      <c r="AA18" s="92" t="s">
        <v>292</v>
      </c>
      <c r="AB18" s="9" t="s">
        <v>161</v>
      </c>
    </row>
    <row r="19" spans="2:28" ht="36" thickTop="1" thickBot="1" x14ac:dyDescent="0.35">
      <c r="B19" s="9" t="s">
        <v>463</v>
      </c>
      <c r="C19" s="9" t="s">
        <v>464</v>
      </c>
      <c r="D19" s="83" t="s">
        <v>465</v>
      </c>
      <c r="E19" s="70" t="s">
        <v>448</v>
      </c>
      <c r="F19" s="70" t="s">
        <v>466</v>
      </c>
      <c r="G19" s="70" t="s">
        <v>286</v>
      </c>
      <c r="H19" s="70" t="s">
        <v>286</v>
      </c>
      <c r="I19" s="70" t="s">
        <v>286</v>
      </c>
      <c r="J19" s="70"/>
      <c r="K19" s="70" t="s">
        <v>415</v>
      </c>
      <c r="L19" s="70" t="s">
        <v>410</v>
      </c>
      <c r="M19" s="70" t="s">
        <v>286</v>
      </c>
      <c r="N19" s="70" t="s">
        <v>410</v>
      </c>
      <c r="O19" s="70" t="s">
        <v>286</v>
      </c>
      <c r="P19" s="70" t="s">
        <v>286</v>
      </c>
      <c r="Q19" s="70" t="s">
        <v>410</v>
      </c>
      <c r="R19" s="70" t="s">
        <v>286</v>
      </c>
      <c r="S19" s="70" t="s">
        <v>410</v>
      </c>
      <c r="T19" s="70" t="s">
        <v>410</v>
      </c>
      <c r="U19" s="70" t="s">
        <v>286</v>
      </c>
      <c r="V19" s="70" t="s">
        <v>410</v>
      </c>
      <c r="W19" s="70" t="s">
        <v>286</v>
      </c>
      <c r="X19" s="70" t="s">
        <v>410</v>
      </c>
      <c r="Y19" s="70" t="s">
        <v>286</v>
      </c>
      <c r="Z19" s="70" t="s">
        <v>286</v>
      </c>
      <c r="AA19" s="92" t="s">
        <v>410</v>
      </c>
      <c r="AB19" s="9" t="s">
        <v>161</v>
      </c>
    </row>
    <row r="20" spans="2:28" ht="19.2" thickTop="1" thickBot="1" x14ac:dyDescent="0.35">
      <c r="B20" s="9" t="s">
        <v>467</v>
      </c>
      <c r="C20" s="9" t="s">
        <v>468</v>
      </c>
      <c r="D20" s="70">
        <v>1969</v>
      </c>
      <c r="E20" s="83" t="s">
        <v>469</v>
      </c>
      <c r="F20" s="84" t="s">
        <v>470</v>
      </c>
      <c r="G20" s="83" t="s">
        <v>286</v>
      </c>
      <c r="H20" s="70" t="s">
        <v>286</v>
      </c>
      <c r="I20" s="83" t="s">
        <v>286</v>
      </c>
      <c r="J20" s="83"/>
      <c r="K20" s="70" t="s">
        <v>471</v>
      </c>
      <c r="L20" s="70" t="s">
        <v>292</v>
      </c>
      <c r="M20" s="70" t="s">
        <v>286</v>
      </c>
      <c r="N20" s="70" t="s">
        <v>286</v>
      </c>
      <c r="O20" s="70" t="s">
        <v>286</v>
      </c>
      <c r="P20" s="70" t="s">
        <v>292</v>
      </c>
      <c r="Q20" s="70" t="s">
        <v>410</v>
      </c>
      <c r="R20" s="70" t="s">
        <v>286</v>
      </c>
      <c r="S20" s="70" t="s">
        <v>292</v>
      </c>
      <c r="T20" s="70" t="s">
        <v>410</v>
      </c>
      <c r="U20" s="70" t="s">
        <v>286</v>
      </c>
      <c r="V20" s="70" t="s">
        <v>410</v>
      </c>
      <c r="W20" s="70" t="s">
        <v>286</v>
      </c>
      <c r="X20" s="70" t="s">
        <v>410</v>
      </c>
      <c r="Y20" s="70" t="s">
        <v>286</v>
      </c>
      <c r="Z20" s="70" t="s">
        <v>292</v>
      </c>
      <c r="AA20" s="92" t="s">
        <v>410</v>
      </c>
      <c r="AB20" s="9" t="s">
        <v>161</v>
      </c>
    </row>
    <row r="21" spans="2:28" s="85" customFormat="1" ht="18.75" customHeight="1" thickTop="1" thickBot="1" x14ac:dyDescent="0.35">
      <c r="B21" s="88" t="s">
        <v>472</v>
      </c>
      <c r="C21" s="88"/>
      <c r="D21" s="88"/>
      <c r="E21" s="88"/>
      <c r="F21" s="88"/>
      <c r="G21" s="87"/>
      <c r="H21" s="86"/>
      <c r="I21" s="87"/>
      <c r="J21" s="87"/>
      <c r="K21" s="86"/>
      <c r="L21" s="86"/>
      <c r="M21" s="86"/>
      <c r="N21" s="86"/>
      <c r="O21" s="86"/>
      <c r="P21" s="86"/>
      <c r="Q21" s="86"/>
      <c r="R21" s="86"/>
      <c r="S21" s="86"/>
      <c r="T21" s="86"/>
      <c r="U21" s="86"/>
      <c r="V21" s="86"/>
      <c r="W21" s="86"/>
      <c r="X21" s="86"/>
      <c r="Y21" s="86"/>
      <c r="Z21" s="86"/>
      <c r="AA21" s="86"/>
      <c r="AB21" s="9"/>
    </row>
    <row r="22" spans="2:28" ht="18.600000000000001" thickTop="1" thickBot="1" x14ac:dyDescent="0.35">
      <c r="B22" s="9" t="s">
        <v>473</v>
      </c>
      <c r="C22" s="9" t="s">
        <v>474</v>
      </c>
      <c r="D22" s="70">
        <v>1963</v>
      </c>
      <c r="E22" s="83" t="s">
        <v>448</v>
      </c>
      <c r="F22" s="83" t="s">
        <v>475</v>
      </c>
      <c r="G22" s="83" t="s">
        <v>292</v>
      </c>
      <c r="H22" s="70" t="s">
        <v>476</v>
      </c>
      <c r="I22" s="83" t="s">
        <v>286</v>
      </c>
      <c r="J22" s="83" t="s">
        <v>292</v>
      </c>
      <c r="K22" s="70" t="s">
        <v>471</v>
      </c>
      <c r="L22" s="70" t="s">
        <v>292</v>
      </c>
      <c r="M22" s="70" t="s">
        <v>286</v>
      </c>
      <c r="N22" s="70" t="s">
        <v>286</v>
      </c>
      <c r="O22" s="70" t="s">
        <v>286</v>
      </c>
      <c r="P22" s="70" t="s">
        <v>410</v>
      </c>
      <c r="Q22" s="70" t="s">
        <v>292</v>
      </c>
      <c r="R22" s="70" t="s">
        <v>286</v>
      </c>
      <c r="S22" s="70" t="s">
        <v>292</v>
      </c>
      <c r="T22" s="70" t="s">
        <v>286</v>
      </c>
      <c r="U22" s="70" t="s">
        <v>286</v>
      </c>
      <c r="V22" s="70" t="s">
        <v>286</v>
      </c>
      <c r="W22" s="70" t="s">
        <v>286</v>
      </c>
      <c r="X22" s="70" t="s">
        <v>286</v>
      </c>
      <c r="Y22" s="70" t="s">
        <v>286</v>
      </c>
      <c r="Z22" s="70" t="s">
        <v>286</v>
      </c>
      <c r="AA22" s="92" t="s">
        <v>292</v>
      </c>
      <c r="AB22" s="9" t="s">
        <v>161</v>
      </c>
    </row>
    <row r="23" spans="2:28" ht="18.600000000000001" thickTop="1" thickBot="1" x14ac:dyDescent="0.35">
      <c r="B23" s="9" t="s">
        <v>477</v>
      </c>
      <c r="C23" s="9" t="s">
        <v>478</v>
      </c>
      <c r="D23" s="70">
        <v>1962</v>
      </c>
      <c r="E23" s="83">
        <v>34522</v>
      </c>
      <c r="F23" s="83"/>
      <c r="G23" s="83" t="s">
        <v>292</v>
      </c>
      <c r="H23" s="70" t="s">
        <v>286</v>
      </c>
      <c r="I23" s="83" t="s">
        <v>286</v>
      </c>
      <c r="J23" s="83" t="s">
        <v>292</v>
      </c>
      <c r="K23" s="70" t="s">
        <v>471</v>
      </c>
      <c r="L23" s="70" t="s">
        <v>292</v>
      </c>
      <c r="M23" s="70" t="s">
        <v>286</v>
      </c>
      <c r="N23" s="70" t="s">
        <v>286</v>
      </c>
      <c r="O23" s="70" t="s">
        <v>286</v>
      </c>
      <c r="P23" s="70" t="s">
        <v>292</v>
      </c>
      <c r="Q23" s="70" t="s">
        <v>286</v>
      </c>
      <c r="R23" s="70" t="s">
        <v>286</v>
      </c>
      <c r="S23" s="70" t="s">
        <v>292</v>
      </c>
      <c r="T23" s="70" t="s">
        <v>410</v>
      </c>
      <c r="U23" s="70" t="s">
        <v>286</v>
      </c>
      <c r="V23" s="70" t="s">
        <v>286</v>
      </c>
      <c r="W23" s="70" t="s">
        <v>286</v>
      </c>
      <c r="X23" s="70" t="s">
        <v>286</v>
      </c>
      <c r="Y23" s="70" t="s">
        <v>286</v>
      </c>
      <c r="Z23" s="70" t="s">
        <v>286</v>
      </c>
      <c r="AA23" s="92" t="s">
        <v>410</v>
      </c>
      <c r="AB23" s="9" t="s">
        <v>410</v>
      </c>
    </row>
    <row r="24" spans="2:28" ht="20.25" customHeight="1" thickTop="1" thickBot="1" x14ac:dyDescent="0.35">
      <c r="B24" s="9" t="s">
        <v>479</v>
      </c>
      <c r="C24" s="9" t="s">
        <v>480</v>
      </c>
      <c r="D24" s="82">
        <v>21380</v>
      </c>
      <c r="E24" s="70">
        <v>2003</v>
      </c>
      <c r="F24" s="70">
        <v>2003</v>
      </c>
      <c r="G24" s="70" t="s">
        <v>292</v>
      </c>
      <c r="H24" s="70" t="s">
        <v>286</v>
      </c>
      <c r="I24" s="70" t="s">
        <v>481</v>
      </c>
      <c r="J24" s="70" t="s">
        <v>292</v>
      </c>
      <c r="K24" s="70" t="s">
        <v>471</v>
      </c>
      <c r="L24" s="70" t="s">
        <v>292</v>
      </c>
      <c r="M24" s="70" t="s">
        <v>286</v>
      </c>
      <c r="N24" s="70" t="s">
        <v>292</v>
      </c>
      <c r="O24" s="70" t="s">
        <v>286</v>
      </c>
      <c r="P24" s="70" t="s">
        <v>292</v>
      </c>
      <c r="Q24" s="70" t="s">
        <v>292</v>
      </c>
      <c r="R24" s="70" t="s">
        <v>286</v>
      </c>
      <c r="S24" s="70" t="s">
        <v>292</v>
      </c>
      <c r="T24" s="70" t="s">
        <v>286</v>
      </c>
      <c r="U24" s="70" t="s">
        <v>286</v>
      </c>
      <c r="V24" s="70" t="s">
        <v>286</v>
      </c>
      <c r="W24" s="70" t="s">
        <v>286</v>
      </c>
      <c r="X24" s="70" t="s">
        <v>286</v>
      </c>
      <c r="Y24" s="70" t="s">
        <v>286</v>
      </c>
      <c r="Z24" s="70" t="s">
        <v>286</v>
      </c>
      <c r="AA24" s="92" t="s">
        <v>292</v>
      </c>
      <c r="AB24" s="9" t="s">
        <v>161</v>
      </c>
    </row>
    <row r="25" spans="2:28" ht="23.25" customHeight="1" thickTop="1" x14ac:dyDescent="0.3">
      <c r="B25" s="370" t="s">
        <v>482</v>
      </c>
      <c r="C25" s="370"/>
      <c r="X25" s="369" t="s">
        <v>483</v>
      </c>
      <c r="Y25" s="369"/>
      <c r="Z25" s="369"/>
      <c r="AA25" s="369"/>
    </row>
  </sheetData>
  <mergeCells count="5">
    <mergeCell ref="B2:H2"/>
    <mergeCell ref="C3:D3"/>
    <mergeCell ref="D4:E4"/>
    <mergeCell ref="X25:AA25"/>
    <mergeCell ref="B25:C2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J32"/>
  <sheetViews>
    <sheetView topLeftCell="A20" zoomScale="120" zoomScaleNormal="120" workbookViewId="0">
      <selection activeCell="L23" sqref="L23"/>
    </sheetView>
  </sheetViews>
  <sheetFormatPr defaultRowHeight="14.4" x14ac:dyDescent="0.3"/>
  <sheetData>
    <row r="2" spans="2:10" ht="31.5" customHeight="1" x14ac:dyDescent="0.3">
      <c r="B2" s="339" t="s">
        <v>554</v>
      </c>
      <c r="C2" s="339"/>
      <c r="D2" s="339"/>
      <c r="E2" s="339"/>
      <c r="F2" s="339"/>
      <c r="G2" s="339"/>
      <c r="H2" s="339"/>
      <c r="I2" s="339"/>
      <c r="J2" s="339"/>
    </row>
    <row r="3" spans="2:10" ht="15.6" x14ac:dyDescent="0.3">
      <c r="B3" s="104" t="s">
        <v>555</v>
      </c>
    </row>
    <row r="4" spans="2:10" ht="15.6" x14ac:dyDescent="0.3">
      <c r="B4" s="104" t="s">
        <v>556</v>
      </c>
    </row>
    <row r="5" spans="2:10" ht="15.6" x14ac:dyDescent="0.3">
      <c r="B5" s="104" t="s">
        <v>557</v>
      </c>
    </row>
    <row r="6" spans="2:10" ht="15.6" x14ac:dyDescent="0.3">
      <c r="B6" s="104" t="s">
        <v>558</v>
      </c>
    </row>
    <row r="7" spans="2:10" ht="15.6" x14ac:dyDescent="0.3">
      <c r="B7" s="104" t="s">
        <v>559</v>
      </c>
    </row>
    <row r="8" spans="2:10" ht="15.6" x14ac:dyDescent="0.3">
      <c r="B8" s="104" t="s">
        <v>560</v>
      </c>
    </row>
    <row r="9" spans="2:10" ht="15.6" x14ac:dyDescent="0.3">
      <c r="B9" s="104" t="s">
        <v>561</v>
      </c>
    </row>
    <row r="10" spans="2:10" ht="15.6" x14ac:dyDescent="0.3">
      <c r="B10" s="104" t="s">
        <v>561</v>
      </c>
    </row>
    <row r="11" spans="2:10" ht="15.6" x14ac:dyDescent="0.3">
      <c r="B11" s="104" t="s">
        <v>561</v>
      </c>
    </row>
    <row r="12" spans="2:10" ht="15.6" x14ac:dyDescent="0.3">
      <c r="B12" s="104" t="s">
        <v>562</v>
      </c>
    </row>
    <row r="13" spans="2:10" ht="15.6" x14ac:dyDescent="0.3">
      <c r="B13" s="104" t="s">
        <v>561</v>
      </c>
    </row>
    <row r="14" spans="2:10" ht="15.6" x14ac:dyDescent="0.3">
      <c r="B14" s="104" t="s">
        <v>561</v>
      </c>
    </row>
    <row r="15" spans="2:10" ht="15.6" x14ac:dyDescent="0.3">
      <c r="B15" s="104" t="s">
        <v>561</v>
      </c>
    </row>
    <row r="16" spans="2:10" ht="15.6" x14ac:dyDescent="0.3">
      <c r="B16" s="104" t="s">
        <v>561</v>
      </c>
    </row>
    <row r="17" spans="2:9" ht="15.6" x14ac:dyDescent="0.3">
      <c r="B17" s="104" t="s">
        <v>563</v>
      </c>
    </row>
    <row r="18" spans="2:9" ht="15.6" x14ac:dyDescent="0.3">
      <c r="B18" s="104" t="s">
        <v>564</v>
      </c>
    </row>
    <row r="19" spans="2:9" ht="15.6" x14ac:dyDescent="0.3">
      <c r="B19" s="104" t="s">
        <v>565</v>
      </c>
    </row>
    <row r="20" spans="2:9" ht="15.6" x14ac:dyDescent="0.3">
      <c r="B20" s="104" t="s">
        <v>566</v>
      </c>
    </row>
    <row r="21" spans="2:9" ht="15.6" x14ac:dyDescent="0.3">
      <c r="B21" s="104" t="s">
        <v>567</v>
      </c>
    </row>
    <row r="22" spans="2:9" ht="15.6" x14ac:dyDescent="0.3">
      <c r="B22" s="372" t="s">
        <v>568</v>
      </c>
      <c r="C22" s="372"/>
    </row>
    <row r="23" spans="2:9" ht="15.6" x14ac:dyDescent="0.3">
      <c r="B23" s="371" t="s">
        <v>569</v>
      </c>
      <c r="C23" s="371"/>
      <c r="D23" s="371"/>
      <c r="E23" s="371"/>
      <c r="F23" s="105"/>
      <c r="G23" s="105"/>
      <c r="H23" s="105"/>
      <c r="I23" s="105"/>
    </row>
    <row r="24" spans="2:9" ht="15.6" x14ac:dyDescent="0.3">
      <c r="B24" s="371" t="s">
        <v>570</v>
      </c>
      <c r="C24" s="371"/>
      <c r="D24" s="371"/>
      <c r="E24" s="371"/>
      <c r="F24" s="371"/>
      <c r="G24" s="105"/>
      <c r="H24" s="105"/>
      <c r="I24" s="105"/>
    </row>
    <row r="25" spans="2:9" ht="15.6" x14ac:dyDescent="0.3">
      <c r="B25" s="371" t="s">
        <v>571</v>
      </c>
      <c r="C25" s="371"/>
      <c r="D25" s="371"/>
      <c r="E25" s="371"/>
      <c r="F25" s="371"/>
      <c r="G25" s="371"/>
      <c r="H25" s="371"/>
      <c r="I25" s="105"/>
    </row>
    <row r="26" spans="2:9" ht="15.6" x14ac:dyDescent="0.3">
      <c r="B26" s="371" t="s">
        <v>572</v>
      </c>
      <c r="C26" s="371"/>
      <c r="D26" s="371"/>
      <c r="E26" s="371"/>
      <c r="F26" s="371"/>
      <c r="G26" s="371"/>
      <c r="H26" s="371"/>
      <c r="I26" s="105"/>
    </row>
    <row r="27" spans="2:9" ht="15.6" x14ac:dyDescent="0.3">
      <c r="B27" s="371" t="s">
        <v>573</v>
      </c>
      <c r="C27" s="371"/>
      <c r="D27" s="371"/>
      <c r="E27" s="371"/>
      <c r="F27" s="371"/>
      <c r="G27" s="371"/>
      <c r="H27" s="371"/>
      <c r="I27" s="105"/>
    </row>
    <row r="28" spans="2:9" ht="15.6" x14ac:dyDescent="0.3">
      <c r="B28" s="371" t="s">
        <v>574</v>
      </c>
      <c r="C28" s="371"/>
      <c r="D28" s="371"/>
      <c r="E28" s="371"/>
      <c r="F28" s="371"/>
      <c r="G28" s="371"/>
      <c r="H28" s="105"/>
      <c r="I28" s="105"/>
    </row>
    <row r="29" spans="2:9" ht="15.6" x14ac:dyDescent="0.3">
      <c r="B29" s="371" t="s">
        <v>575</v>
      </c>
      <c r="C29" s="371"/>
      <c r="D29" s="371"/>
      <c r="E29" s="371"/>
      <c r="F29" s="371"/>
      <c r="G29" s="371"/>
      <c r="H29" s="371"/>
      <c r="I29" s="371"/>
    </row>
    <row r="30" spans="2:9" ht="15.6" x14ac:dyDescent="0.3">
      <c r="B30" s="371" t="s">
        <v>576</v>
      </c>
      <c r="C30" s="371"/>
      <c r="D30" s="371"/>
      <c r="E30" s="371"/>
      <c r="F30" s="371"/>
      <c r="G30" s="371"/>
      <c r="H30" s="371"/>
      <c r="I30" s="371"/>
    </row>
    <row r="31" spans="2:9" ht="15.6" x14ac:dyDescent="0.3">
      <c r="B31" s="371" t="s">
        <v>577</v>
      </c>
      <c r="C31" s="371"/>
      <c r="D31" s="371"/>
      <c r="E31" s="371"/>
      <c r="F31" s="371"/>
      <c r="G31" s="371"/>
      <c r="H31" s="371"/>
      <c r="I31" s="371"/>
    </row>
    <row r="32" spans="2:9" ht="15.6" x14ac:dyDescent="0.3">
      <c r="B32" s="371" t="s">
        <v>578</v>
      </c>
      <c r="C32" s="371"/>
      <c r="D32" s="371"/>
      <c r="E32" s="371"/>
      <c r="F32" s="105"/>
      <c r="G32" s="105"/>
      <c r="H32" s="105"/>
      <c r="I32" s="105"/>
    </row>
  </sheetData>
  <mergeCells count="12">
    <mergeCell ref="B31:I31"/>
    <mergeCell ref="B32:E32"/>
    <mergeCell ref="B2:J2"/>
    <mergeCell ref="B22:C22"/>
    <mergeCell ref="B23:E23"/>
    <mergeCell ref="B24:F24"/>
    <mergeCell ref="B25:H25"/>
    <mergeCell ref="B27:H27"/>
    <mergeCell ref="B28:G28"/>
    <mergeCell ref="B29:I29"/>
    <mergeCell ref="B30:I30"/>
    <mergeCell ref="B26:H26"/>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56"/>
  <sheetViews>
    <sheetView zoomScale="150" zoomScaleNormal="150" workbookViewId="0">
      <selection activeCell="K10" sqref="K10"/>
    </sheetView>
  </sheetViews>
  <sheetFormatPr defaultRowHeight="14.4" x14ac:dyDescent="0.3"/>
  <sheetData>
    <row r="2" spans="2:11" ht="15.6" x14ac:dyDescent="0.3">
      <c r="B2" s="374" t="s">
        <v>500</v>
      </c>
      <c r="C2" s="374"/>
      <c r="D2" s="374"/>
      <c r="E2" s="374"/>
      <c r="F2" s="374"/>
      <c r="G2" s="374"/>
      <c r="H2" s="374"/>
      <c r="I2" s="374"/>
      <c r="J2" s="374"/>
      <c r="K2" s="374"/>
    </row>
    <row r="3" spans="2:11" ht="15.6" x14ac:dyDescent="0.3">
      <c r="B3" s="374" t="s">
        <v>501</v>
      </c>
      <c r="C3" s="374"/>
      <c r="D3" s="374"/>
      <c r="E3" s="374"/>
      <c r="F3" s="374"/>
      <c r="G3" s="374"/>
      <c r="H3" s="374"/>
      <c r="I3" s="374"/>
      <c r="J3" s="374"/>
      <c r="K3" s="374"/>
    </row>
    <row r="4" spans="2:11" ht="15.6" x14ac:dyDescent="0.3">
      <c r="B4" s="375" t="s">
        <v>502</v>
      </c>
      <c r="C4" s="375"/>
      <c r="D4" s="375"/>
      <c r="E4" s="375"/>
      <c r="F4" s="375"/>
      <c r="G4" s="375"/>
      <c r="H4" s="375"/>
      <c r="I4" s="375"/>
      <c r="J4" s="375"/>
      <c r="K4" s="72"/>
    </row>
    <row r="5" spans="2:11" ht="15.6" x14ac:dyDescent="0.3">
      <c r="B5" s="373" t="s">
        <v>503</v>
      </c>
      <c r="C5" s="373"/>
      <c r="D5" s="373"/>
      <c r="E5" s="373"/>
      <c r="F5" s="373"/>
      <c r="G5" s="373"/>
      <c r="H5" s="373"/>
      <c r="I5" s="373"/>
      <c r="J5" s="373"/>
      <c r="K5" s="72"/>
    </row>
    <row r="6" spans="2:11" ht="15.6" x14ac:dyDescent="0.3">
      <c r="B6" s="373" t="s">
        <v>504</v>
      </c>
      <c r="C6" s="373"/>
      <c r="D6" s="373"/>
      <c r="E6" s="373"/>
      <c r="F6" s="373"/>
      <c r="G6" s="373"/>
      <c r="H6" s="373"/>
      <c r="I6" s="373"/>
      <c r="J6" s="373"/>
      <c r="K6" s="72"/>
    </row>
    <row r="7" spans="2:11" ht="15.6" x14ac:dyDescent="0.3">
      <c r="B7" s="373" t="s">
        <v>505</v>
      </c>
      <c r="C7" s="373"/>
      <c r="D7" s="373"/>
      <c r="E7" s="373"/>
      <c r="F7" s="373"/>
      <c r="G7" s="373"/>
      <c r="H7" s="373"/>
      <c r="I7" s="373"/>
      <c r="J7" s="373"/>
      <c r="K7" s="72"/>
    </row>
    <row r="8" spans="2:11" ht="15.6" x14ac:dyDescent="0.3">
      <c r="B8" s="373" t="s">
        <v>506</v>
      </c>
      <c r="C8" s="373"/>
      <c r="D8" s="373"/>
      <c r="E8" s="373"/>
      <c r="F8" s="373"/>
      <c r="G8" s="373"/>
      <c r="H8" s="373"/>
      <c r="I8" s="373"/>
      <c r="J8" s="373"/>
      <c r="K8" s="72"/>
    </row>
    <row r="9" spans="2:11" ht="15.6" x14ac:dyDescent="0.3">
      <c r="B9" s="373" t="s">
        <v>507</v>
      </c>
      <c r="C9" s="373"/>
      <c r="D9" s="373"/>
      <c r="E9" s="373"/>
      <c r="F9" s="373"/>
      <c r="G9" s="373"/>
      <c r="H9" s="373"/>
      <c r="I9" s="373"/>
      <c r="J9" s="373"/>
      <c r="K9" s="72"/>
    </row>
    <row r="10" spans="2:11" ht="15.6" x14ac:dyDescent="0.3">
      <c r="B10" s="373" t="s">
        <v>508</v>
      </c>
      <c r="C10" s="373"/>
      <c r="D10" s="373"/>
      <c r="E10" s="373"/>
      <c r="F10" s="373"/>
      <c r="G10" s="373"/>
      <c r="H10" s="373"/>
      <c r="I10" s="373"/>
      <c r="J10" s="373"/>
      <c r="K10" s="72"/>
    </row>
    <row r="11" spans="2:11" ht="15.6" x14ac:dyDescent="0.3">
      <c r="B11" s="373" t="s">
        <v>509</v>
      </c>
      <c r="C11" s="373"/>
      <c r="D11" s="373"/>
      <c r="E11" s="373"/>
      <c r="F11" s="373"/>
      <c r="G11" s="373"/>
      <c r="H11" s="373"/>
      <c r="I11" s="373"/>
      <c r="J11" s="373"/>
      <c r="K11" s="72"/>
    </row>
    <row r="12" spans="2:11" ht="15.6" x14ac:dyDescent="0.3">
      <c r="B12" s="373" t="s">
        <v>510</v>
      </c>
      <c r="C12" s="373"/>
      <c r="D12" s="373"/>
      <c r="E12" s="373"/>
      <c r="F12" s="373"/>
      <c r="G12" s="373"/>
      <c r="H12" s="373"/>
      <c r="I12" s="373"/>
      <c r="J12" s="373"/>
      <c r="K12" s="72"/>
    </row>
    <row r="13" spans="2:11" ht="15.6" x14ac:dyDescent="0.3">
      <c r="B13" s="103"/>
      <c r="C13" s="72"/>
      <c r="D13" s="72"/>
      <c r="E13" s="72"/>
      <c r="F13" s="72"/>
      <c r="G13" s="72"/>
      <c r="H13" s="72"/>
      <c r="I13" s="72"/>
      <c r="J13" s="72"/>
      <c r="K13" s="72"/>
    </row>
    <row r="14" spans="2:11" ht="15.6" x14ac:dyDescent="0.3">
      <c r="B14" s="373" t="s">
        <v>511</v>
      </c>
      <c r="C14" s="373"/>
      <c r="D14" s="373"/>
      <c r="E14" s="373"/>
      <c r="F14" s="373"/>
      <c r="G14" s="373"/>
      <c r="H14" s="373"/>
      <c r="I14" s="373"/>
      <c r="J14" s="373"/>
      <c r="K14" s="72"/>
    </row>
    <row r="15" spans="2:11" ht="15.6" x14ac:dyDescent="0.3">
      <c r="B15" s="373" t="s">
        <v>512</v>
      </c>
      <c r="C15" s="373"/>
      <c r="D15" s="373"/>
      <c r="E15" s="373"/>
      <c r="F15" s="373"/>
      <c r="G15" s="373"/>
      <c r="H15" s="373"/>
      <c r="I15" s="373"/>
      <c r="J15" s="373"/>
      <c r="K15" s="72"/>
    </row>
    <row r="16" spans="2:11" ht="15.6" x14ac:dyDescent="0.3">
      <c r="B16" s="373" t="s">
        <v>513</v>
      </c>
      <c r="C16" s="373"/>
      <c r="D16" s="373"/>
      <c r="E16" s="373"/>
      <c r="F16" s="373"/>
      <c r="G16" s="373"/>
      <c r="H16" s="373"/>
      <c r="I16" s="373"/>
      <c r="J16" s="373"/>
      <c r="K16" s="72"/>
    </row>
    <row r="17" spans="2:11" ht="15.6" x14ac:dyDescent="0.3">
      <c r="B17" s="373" t="s">
        <v>514</v>
      </c>
      <c r="C17" s="373"/>
      <c r="D17" s="373"/>
      <c r="E17" s="373"/>
      <c r="F17" s="373"/>
      <c r="G17" s="373"/>
      <c r="H17" s="373"/>
      <c r="I17" s="373"/>
      <c r="J17" s="373"/>
      <c r="K17" s="72"/>
    </row>
    <row r="18" spans="2:11" ht="15.6" x14ac:dyDescent="0.3">
      <c r="B18" s="373" t="s">
        <v>515</v>
      </c>
      <c r="C18" s="373"/>
      <c r="D18" s="373"/>
      <c r="E18" s="373"/>
      <c r="F18" s="373"/>
      <c r="G18" s="373"/>
      <c r="H18" s="373"/>
      <c r="I18" s="373"/>
      <c r="J18" s="373"/>
      <c r="K18" s="72"/>
    </row>
    <row r="19" spans="2:11" ht="15.6" x14ac:dyDescent="0.3">
      <c r="B19" s="373" t="s">
        <v>516</v>
      </c>
      <c r="C19" s="373"/>
      <c r="D19" s="373"/>
      <c r="E19" s="373"/>
      <c r="F19" s="373"/>
      <c r="G19" s="373"/>
      <c r="H19" s="373"/>
      <c r="I19" s="373"/>
      <c r="J19" s="373"/>
      <c r="K19" s="72"/>
    </row>
    <row r="20" spans="2:11" ht="15.6" x14ac:dyDescent="0.3">
      <c r="B20" s="373" t="s">
        <v>517</v>
      </c>
      <c r="C20" s="373"/>
      <c r="D20" s="373"/>
      <c r="E20" s="373"/>
      <c r="F20" s="373"/>
      <c r="G20" s="373"/>
      <c r="H20" s="373"/>
      <c r="I20" s="373"/>
      <c r="J20" s="373"/>
      <c r="K20" s="72"/>
    </row>
    <row r="21" spans="2:11" ht="15.6" x14ac:dyDescent="0.3">
      <c r="B21" s="373" t="s">
        <v>518</v>
      </c>
      <c r="C21" s="373"/>
      <c r="D21" s="373"/>
      <c r="E21" s="373"/>
      <c r="F21" s="373"/>
      <c r="G21" s="373"/>
      <c r="H21" s="373"/>
      <c r="I21" s="373"/>
      <c r="J21" s="373"/>
      <c r="K21" s="72"/>
    </row>
    <row r="22" spans="2:11" ht="15.6" x14ac:dyDescent="0.3">
      <c r="B22" s="373" t="s">
        <v>519</v>
      </c>
      <c r="C22" s="373"/>
      <c r="D22" s="373"/>
      <c r="E22" s="373"/>
      <c r="F22" s="373"/>
      <c r="G22" s="373"/>
      <c r="H22" s="373"/>
      <c r="I22" s="373"/>
      <c r="J22" s="373"/>
      <c r="K22" s="72"/>
    </row>
    <row r="23" spans="2:11" ht="15.6" x14ac:dyDescent="0.3">
      <c r="B23" s="373" t="s">
        <v>520</v>
      </c>
      <c r="C23" s="373"/>
      <c r="D23" s="373"/>
      <c r="E23" s="72"/>
      <c r="F23" s="72"/>
      <c r="G23" s="72"/>
      <c r="H23" s="72"/>
      <c r="I23" s="72"/>
      <c r="J23" s="72"/>
      <c r="K23" s="72"/>
    </row>
    <row r="24" spans="2:11" ht="15.6" x14ac:dyDescent="0.3">
      <c r="B24" s="373" t="s">
        <v>521</v>
      </c>
      <c r="C24" s="373"/>
      <c r="D24" s="373"/>
      <c r="E24" s="373"/>
      <c r="F24" s="373"/>
      <c r="G24" s="373"/>
      <c r="H24" s="373"/>
      <c r="I24" s="373"/>
      <c r="J24" s="373"/>
      <c r="K24" s="72"/>
    </row>
    <row r="25" spans="2:11" ht="15.6" x14ac:dyDescent="0.3">
      <c r="B25" s="373" t="s">
        <v>522</v>
      </c>
      <c r="C25" s="373"/>
      <c r="D25" s="373"/>
      <c r="E25" s="373"/>
      <c r="F25" s="373"/>
      <c r="G25" s="373"/>
      <c r="H25" s="373"/>
      <c r="I25" s="373"/>
      <c r="J25" s="373"/>
      <c r="K25" s="72"/>
    </row>
    <row r="26" spans="2:11" ht="15.6" x14ac:dyDescent="0.3">
      <c r="B26" s="373" t="s">
        <v>523</v>
      </c>
      <c r="C26" s="373"/>
      <c r="D26" s="373"/>
      <c r="E26" s="373"/>
      <c r="F26" s="373"/>
      <c r="G26" s="373"/>
      <c r="H26" s="373"/>
      <c r="I26" s="373"/>
      <c r="J26" s="373"/>
      <c r="K26" s="72"/>
    </row>
    <row r="27" spans="2:11" ht="15.6" x14ac:dyDescent="0.3">
      <c r="B27" s="373" t="s">
        <v>524</v>
      </c>
      <c r="C27" s="373"/>
      <c r="D27" s="373"/>
      <c r="E27" s="373"/>
      <c r="F27" s="373"/>
      <c r="G27" s="373"/>
      <c r="H27" s="373"/>
      <c r="I27" s="373"/>
      <c r="J27" s="373"/>
      <c r="K27" s="72"/>
    </row>
    <row r="28" spans="2:11" ht="15.6" x14ac:dyDescent="0.3">
      <c r="B28" s="373" t="s">
        <v>525</v>
      </c>
      <c r="C28" s="373"/>
      <c r="D28" s="373"/>
      <c r="E28" s="373"/>
      <c r="F28" s="373"/>
      <c r="G28" s="373"/>
      <c r="H28" s="373"/>
      <c r="I28" s="373"/>
      <c r="J28" s="373"/>
      <c r="K28" s="72"/>
    </row>
    <row r="29" spans="2:11" ht="15.6" x14ac:dyDescent="0.3">
      <c r="B29" s="373" t="s">
        <v>526</v>
      </c>
      <c r="C29" s="373"/>
      <c r="D29" s="373"/>
      <c r="E29" s="373"/>
      <c r="F29" s="373"/>
      <c r="G29" s="373"/>
      <c r="H29" s="373"/>
      <c r="I29" s="373"/>
      <c r="J29" s="373"/>
      <c r="K29" s="72"/>
    </row>
    <row r="30" spans="2:11" ht="15.6" x14ac:dyDescent="0.3">
      <c r="B30" s="373" t="s">
        <v>527</v>
      </c>
      <c r="C30" s="373"/>
      <c r="D30" s="373"/>
      <c r="E30" s="373"/>
      <c r="F30" s="373"/>
      <c r="G30" s="373"/>
      <c r="H30" s="373"/>
      <c r="I30" s="373"/>
      <c r="J30" s="373"/>
      <c r="K30" s="72"/>
    </row>
    <row r="31" spans="2:11" ht="15.6" x14ac:dyDescent="0.3">
      <c r="B31" s="373" t="s">
        <v>528</v>
      </c>
      <c r="C31" s="373"/>
      <c r="D31" s="373"/>
      <c r="E31" s="373"/>
      <c r="F31" s="373"/>
      <c r="G31" s="373"/>
      <c r="H31" s="373"/>
      <c r="I31" s="373"/>
      <c r="J31" s="373"/>
      <c r="K31" s="72"/>
    </row>
    <row r="32" spans="2:11" ht="15.6" x14ac:dyDescent="0.3">
      <c r="B32" s="373" t="s">
        <v>529</v>
      </c>
      <c r="C32" s="373"/>
      <c r="D32" s="373"/>
      <c r="E32" s="373"/>
      <c r="F32" s="373"/>
      <c r="G32" s="373"/>
      <c r="H32" s="373"/>
      <c r="I32" s="373"/>
      <c r="J32" s="373"/>
      <c r="K32" s="72"/>
    </row>
    <row r="33" spans="2:11" ht="15.6" x14ac:dyDescent="0.3">
      <c r="B33" s="373" t="s">
        <v>530</v>
      </c>
      <c r="C33" s="373"/>
      <c r="D33" s="373"/>
      <c r="E33" s="373"/>
      <c r="F33" s="373"/>
      <c r="G33" s="373"/>
      <c r="H33" s="373"/>
      <c r="I33" s="373"/>
      <c r="J33" s="373"/>
      <c r="K33" s="72"/>
    </row>
    <row r="34" spans="2:11" ht="15.6" x14ac:dyDescent="0.3">
      <c r="B34" s="373" t="s">
        <v>531</v>
      </c>
      <c r="C34" s="373"/>
      <c r="D34" s="373"/>
      <c r="E34" s="373"/>
      <c r="F34" s="373"/>
      <c r="G34" s="373"/>
      <c r="H34" s="373"/>
      <c r="I34" s="373"/>
      <c r="J34" s="373"/>
      <c r="K34" s="72"/>
    </row>
    <row r="35" spans="2:11" ht="15.6" x14ac:dyDescent="0.3">
      <c r="B35" s="373" t="s">
        <v>532</v>
      </c>
      <c r="C35" s="373"/>
      <c r="D35" s="373"/>
      <c r="E35" s="373"/>
      <c r="F35" s="373"/>
      <c r="G35" s="373"/>
      <c r="H35" s="373"/>
      <c r="I35" s="373"/>
      <c r="J35" s="373"/>
      <c r="K35" s="72"/>
    </row>
    <row r="36" spans="2:11" ht="15.6" x14ac:dyDescent="0.3">
      <c r="B36" s="373" t="s">
        <v>533</v>
      </c>
      <c r="C36" s="373"/>
      <c r="D36" s="373"/>
      <c r="E36" s="373"/>
      <c r="F36" s="373"/>
      <c r="G36" s="373"/>
      <c r="H36" s="373"/>
      <c r="I36" s="373"/>
      <c r="J36" s="373"/>
      <c r="K36" s="72"/>
    </row>
    <row r="37" spans="2:11" ht="15.6" x14ac:dyDescent="0.3">
      <c r="B37" s="373" t="s">
        <v>534</v>
      </c>
      <c r="C37" s="373"/>
      <c r="D37" s="373"/>
      <c r="E37" s="373"/>
      <c r="F37" s="373"/>
      <c r="G37" s="373"/>
      <c r="H37" s="373"/>
      <c r="I37" s="373"/>
      <c r="J37" s="373"/>
      <c r="K37" s="72"/>
    </row>
    <row r="38" spans="2:11" ht="15.6" x14ac:dyDescent="0.3">
      <c r="B38" s="373" t="s">
        <v>535</v>
      </c>
      <c r="C38" s="373"/>
      <c r="D38" s="373"/>
      <c r="E38" s="373"/>
      <c r="F38" s="373"/>
      <c r="G38" s="373"/>
      <c r="H38" s="373"/>
      <c r="I38" s="373"/>
      <c r="J38" s="373"/>
      <c r="K38" s="72"/>
    </row>
    <row r="39" spans="2:11" ht="15.6" x14ac:dyDescent="0.3">
      <c r="B39" s="373" t="s">
        <v>536</v>
      </c>
      <c r="C39" s="373"/>
      <c r="D39" s="373"/>
      <c r="E39" s="373"/>
      <c r="F39" s="373"/>
      <c r="G39" s="373"/>
      <c r="H39" s="373"/>
      <c r="I39" s="373"/>
      <c r="J39" s="373"/>
      <c r="K39" s="72"/>
    </row>
    <row r="40" spans="2:11" ht="15.6" x14ac:dyDescent="0.3">
      <c r="B40" s="373" t="s">
        <v>537</v>
      </c>
      <c r="C40" s="373"/>
      <c r="D40" s="373"/>
      <c r="E40" s="373"/>
      <c r="F40" s="373"/>
      <c r="G40" s="373"/>
      <c r="H40" s="373"/>
      <c r="I40" s="373"/>
      <c r="J40" s="373"/>
      <c r="K40" s="72"/>
    </row>
    <row r="41" spans="2:11" ht="15.6" x14ac:dyDescent="0.3">
      <c r="B41" s="373" t="s">
        <v>538</v>
      </c>
      <c r="C41" s="373"/>
      <c r="D41" s="373"/>
      <c r="E41" s="373"/>
      <c r="F41" s="373"/>
      <c r="G41" s="373"/>
      <c r="H41" s="373"/>
      <c r="I41" s="373"/>
      <c r="J41" s="373"/>
      <c r="K41" s="72"/>
    </row>
    <row r="42" spans="2:11" ht="15.6" x14ac:dyDescent="0.3">
      <c r="B42" s="373" t="s">
        <v>539</v>
      </c>
      <c r="C42" s="373"/>
      <c r="D42" s="373"/>
      <c r="E42" s="373"/>
      <c r="F42" s="373"/>
      <c r="G42" s="373"/>
      <c r="H42" s="373"/>
      <c r="I42" s="373"/>
      <c r="J42" s="373"/>
      <c r="K42" s="72"/>
    </row>
    <row r="43" spans="2:11" ht="15.6" x14ac:dyDescent="0.3">
      <c r="B43" s="373" t="s">
        <v>540</v>
      </c>
      <c r="C43" s="373"/>
      <c r="D43" s="373"/>
      <c r="E43" s="373"/>
      <c r="F43" s="373"/>
      <c r="G43" s="373"/>
      <c r="H43" s="373"/>
      <c r="I43" s="373"/>
      <c r="J43" s="373"/>
      <c r="K43" s="72"/>
    </row>
    <row r="44" spans="2:11" ht="15.6" x14ac:dyDescent="0.3">
      <c r="B44" s="373" t="s">
        <v>541</v>
      </c>
      <c r="C44" s="373"/>
      <c r="D44" s="373"/>
      <c r="E44" s="373"/>
      <c r="F44" s="373"/>
      <c r="G44" s="373"/>
      <c r="H44" s="373"/>
      <c r="I44" s="373"/>
      <c r="J44" s="373"/>
      <c r="K44" s="72"/>
    </row>
    <row r="45" spans="2:11" ht="15.6" x14ac:dyDescent="0.3">
      <c r="B45" s="373" t="s">
        <v>542</v>
      </c>
      <c r="C45" s="373"/>
      <c r="D45" s="373"/>
      <c r="E45" s="373"/>
      <c r="F45" s="373"/>
      <c r="G45" s="373"/>
      <c r="H45" s="373"/>
      <c r="I45" s="373"/>
      <c r="J45" s="373"/>
      <c r="K45" s="72"/>
    </row>
    <row r="46" spans="2:11" ht="15.6" x14ac:dyDescent="0.3">
      <c r="B46" s="373" t="s">
        <v>543</v>
      </c>
      <c r="C46" s="373"/>
      <c r="D46" s="373"/>
      <c r="E46" s="373"/>
      <c r="F46" s="373"/>
      <c r="G46" s="373"/>
      <c r="H46" s="373"/>
      <c r="I46" s="373"/>
      <c r="J46" s="373"/>
      <c r="K46" s="72"/>
    </row>
    <row r="47" spans="2:11" ht="15.6" x14ac:dyDescent="0.3">
      <c r="B47" s="373" t="s">
        <v>544</v>
      </c>
      <c r="C47" s="373"/>
      <c r="D47" s="373"/>
      <c r="E47" s="373"/>
      <c r="F47" s="373"/>
      <c r="G47" s="373"/>
      <c r="H47" s="373"/>
      <c r="I47" s="373"/>
      <c r="J47" s="373"/>
      <c r="K47" s="72"/>
    </row>
    <row r="48" spans="2:11" ht="15.6" x14ac:dyDescent="0.3">
      <c r="B48" s="373" t="s">
        <v>545</v>
      </c>
      <c r="C48" s="373"/>
      <c r="D48" s="373"/>
      <c r="E48" s="373"/>
      <c r="F48" s="373"/>
      <c r="G48" s="373"/>
      <c r="H48" s="373"/>
      <c r="I48" s="373"/>
      <c r="J48" s="373"/>
      <c r="K48" s="72"/>
    </row>
    <row r="49" spans="2:11" ht="15.6" x14ac:dyDescent="0.3">
      <c r="B49" s="373" t="s">
        <v>546</v>
      </c>
      <c r="C49" s="373"/>
      <c r="D49" s="373"/>
      <c r="E49" s="373"/>
      <c r="F49" s="373"/>
      <c r="G49" s="373"/>
      <c r="H49" s="373"/>
      <c r="I49" s="373"/>
      <c r="J49" s="373"/>
      <c r="K49" s="72"/>
    </row>
    <row r="50" spans="2:11" ht="15.6" x14ac:dyDescent="0.3">
      <c r="B50" s="373" t="s">
        <v>547</v>
      </c>
      <c r="C50" s="373"/>
      <c r="D50" s="373"/>
      <c r="E50" s="373"/>
      <c r="F50" s="373"/>
      <c r="G50" s="373"/>
      <c r="H50" s="373"/>
      <c r="I50" s="373"/>
      <c r="J50" s="373"/>
      <c r="K50" s="72"/>
    </row>
    <row r="51" spans="2:11" ht="15.6" x14ac:dyDescent="0.3">
      <c r="B51" s="373" t="s">
        <v>548</v>
      </c>
      <c r="C51" s="373"/>
      <c r="D51" s="373"/>
      <c r="E51" s="373"/>
      <c r="F51" s="373"/>
      <c r="G51" s="373"/>
      <c r="H51" s="373"/>
      <c r="I51" s="373"/>
      <c r="J51" s="373"/>
      <c r="K51" s="72"/>
    </row>
    <row r="52" spans="2:11" ht="15.6" x14ac:dyDescent="0.3">
      <c r="B52" s="373" t="s">
        <v>549</v>
      </c>
      <c r="C52" s="373"/>
      <c r="D52" s="373"/>
      <c r="E52" s="373"/>
      <c r="F52" s="373"/>
      <c r="G52" s="373"/>
      <c r="H52" s="373"/>
      <c r="I52" s="373"/>
      <c r="J52" s="373"/>
      <c r="K52" s="72"/>
    </row>
    <row r="53" spans="2:11" ht="15.6" x14ac:dyDescent="0.3">
      <c r="B53" s="376" t="s">
        <v>550</v>
      </c>
      <c r="C53" s="376"/>
      <c r="D53" s="376"/>
      <c r="E53" s="376"/>
      <c r="F53" s="376"/>
      <c r="G53" s="376"/>
      <c r="H53" s="376"/>
      <c r="I53" s="376"/>
      <c r="J53" s="376"/>
      <c r="K53" s="376"/>
    </row>
    <row r="54" spans="2:11" ht="15.6" x14ac:dyDescent="0.3">
      <c r="B54" s="376" t="s">
        <v>551</v>
      </c>
      <c r="C54" s="376"/>
      <c r="D54" s="376"/>
      <c r="E54" s="376"/>
      <c r="F54" s="376"/>
      <c r="G54" s="376"/>
      <c r="H54" s="72"/>
      <c r="I54" s="72"/>
      <c r="J54" s="72"/>
      <c r="K54" s="72"/>
    </row>
    <row r="55" spans="2:11" ht="15.6" x14ac:dyDescent="0.3">
      <c r="B55" s="376" t="s">
        <v>552</v>
      </c>
      <c r="C55" s="376"/>
      <c r="D55" s="376"/>
      <c r="E55" s="376"/>
      <c r="F55" s="376"/>
      <c r="G55" s="376"/>
      <c r="H55" s="376"/>
      <c r="I55" s="72"/>
      <c r="J55" s="72"/>
      <c r="K55" s="72"/>
    </row>
    <row r="56" spans="2:11" ht="15.6" x14ac:dyDescent="0.3">
      <c r="B56" s="72" t="s">
        <v>553</v>
      </c>
    </row>
  </sheetData>
  <mergeCells count="53">
    <mergeCell ref="B51:J51"/>
    <mergeCell ref="B52:J52"/>
    <mergeCell ref="B53:K53"/>
    <mergeCell ref="B54:G54"/>
    <mergeCell ref="B55:H55"/>
    <mergeCell ref="B50:J50"/>
    <mergeCell ref="B39:J39"/>
    <mergeCell ref="B40:J40"/>
    <mergeCell ref="B41:J41"/>
    <mergeCell ref="B42:J42"/>
    <mergeCell ref="B43:J43"/>
    <mergeCell ref="B44:J44"/>
    <mergeCell ref="B45:J45"/>
    <mergeCell ref="B46:J46"/>
    <mergeCell ref="B47:J47"/>
    <mergeCell ref="B48:J48"/>
    <mergeCell ref="B49:J49"/>
    <mergeCell ref="B38:J38"/>
    <mergeCell ref="B27:J27"/>
    <mergeCell ref="B28:J28"/>
    <mergeCell ref="B29:J29"/>
    <mergeCell ref="B30:J30"/>
    <mergeCell ref="B31:J31"/>
    <mergeCell ref="B32:J32"/>
    <mergeCell ref="B33:J33"/>
    <mergeCell ref="B34:J34"/>
    <mergeCell ref="B35:J35"/>
    <mergeCell ref="B36:J36"/>
    <mergeCell ref="B37:J37"/>
    <mergeCell ref="B26:J26"/>
    <mergeCell ref="B15:J15"/>
    <mergeCell ref="B16:J16"/>
    <mergeCell ref="B17:J17"/>
    <mergeCell ref="B18:J18"/>
    <mergeCell ref="B19:J19"/>
    <mergeCell ref="B20:J20"/>
    <mergeCell ref="B21:J21"/>
    <mergeCell ref="B22:J22"/>
    <mergeCell ref="B23:D23"/>
    <mergeCell ref="B24:J24"/>
    <mergeCell ref="B25:J25"/>
    <mergeCell ref="B14:J14"/>
    <mergeCell ref="B2:K2"/>
    <mergeCell ref="B3:K3"/>
    <mergeCell ref="B4:J4"/>
    <mergeCell ref="B5:J5"/>
    <mergeCell ref="B6:J6"/>
    <mergeCell ref="B7:J7"/>
    <mergeCell ref="B8:J8"/>
    <mergeCell ref="B9:J9"/>
    <mergeCell ref="B10:J10"/>
    <mergeCell ref="B11:J11"/>
    <mergeCell ref="B12:J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3"/>
  <sheetViews>
    <sheetView zoomScale="130" zoomScaleNormal="130" workbookViewId="0">
      <selection activeCell="B22" sqref="B22:G32"/>
    </sheetView>
  </sheetViews>
  <sheetFormatPr defaultRowHeight="14.4" x14ac:dyDescent="0.3"/>
  <cols>
    <col min="3" max="3" width="12.109375" bestFit="1" customWidth="1"/>
    <col min="4" max="4" width="14.33203125" customWidth="1"/>
    <col min="5" max="5" width="9.33203125" bestFit="1" customWidth="1"/>
    <col min="6" max="6" width="10.109375" customWidth="1"/>
  </cols>
  <sheetData>
    <row r="2" spans="2:8" ht="30.75" customHeight="1" thickBot="1" x14ac:dyDescent="0.35">
      <c r="B2" s="289" t="s">
        <v>486</v>
      </c>
      <c r="C2" s="289"/>
      <c r="D2" s="289"/>
      <c r="E2" s="289"/>
      <c r="F2" s="289"/>
      <c r="G2" s="289"/>
      <c r="H2" s="289"/>
    </row>
    <row r="3" spans="2:8" ht="31.5" customHeight="1" thickTop="1" thickBot="1" x14ac:dyDescent="0.35">
      <c r="B3" s="93" t="s">
        <v>128</v>
      </c>
      <c r="C3" s="286" t="s">
        <v>487</v>
      </c>
      <c r="D3" s="287"/>
      <c r="E3" s="286" t="s">
        <v>488</v>
      </c>
      <c r="F3" s="288"/>
      <c r="G3" s="287"/>
    </row>
    <row r="4" spans="2:8" ht="51" customHeight="1" thickTop="1" thickBot="1" x14ac:dyDescent="0.35">
      <c r="B4" s="53"/>
      <c r="C4" s="15" t="s">
        <v>489</v>
      </c>
      <c r="D4" s="15" t="s">
        <v>490</v>
      </c>
      <c r="E4" s="15" t="s">
        <v>491</v>
      </c>
      <c r="F4" s="15" t="s">
        <v>492</v>
      </c>
      <c r="G4" s="15" t="s">
        <v>493</v>
      </c>
    </row>
    <row r="5" spans="2:8" ht="16.8" thickTop="1" thickBot="1" x14ac:dyDescent="0.35">
      <c r="B5" s="53"/>
      <c r="C5" s="286" t="s">
        <v>494</v>
      </c>
      <c r="D5" s="288"/>
      <c r="E5" s="288"/>
      <c r="F5" s="288"/>
      <c r="G5" s="287"/>
    </row>
    <row r="6" spans="2:8" ht="16.8" thickTop="1" thickBot="1" x14ac:dyDescent="0.35">
      <c r="B6" s="23">
        <v>1990</v>
      </c>
      <c r="C6" s="24">
        <v>6.048</v>
      </c>
      <c r="D6" s="24"/>
      <c r="E6" s="24">
        <v>15.244999999999999</v>
      </c>
      <c r="F6" s="24">
        <v>11.696</v>
      </c>
      <c r="G6" s="24"/>
    </row>
    <row r="7" spans="2:8" ht="16.8" thickTop="1" thickBot="1" x14ac:dyDescent="0.35">
      <c r="B7" s="23">
        <v>1991</v>
      </c>
      <c r="C7" s="24">
        <v>9.3759999999999994</v>
      </c>
      <c r="D7" s="24"/>
      <c r="E7" s="24">
        <v>26.204999999999998</v>
      </c>
      <c r="F7" s="24">
        <v>16.016999999999999</v>
      </c>
      <c r="G7" s="24"/>
    </row>
    <row r="8" spans="2:8" ht="16.8" thickTop="1" thickBot="1" x14ac:dyDescent="0.35">
      <c r="B8" s="23">
        <v>1992</v>
      </c>
      <c r="C8" s="24">
        <v>16.954000000000001</v>
      </c>
      <c r="D8" s="24"/>
      <c r="E8" s="24">
        <v>22.216999999999999</v>
      </c>
      <c r="F8" s="24">
        <v>18.012</v>
      </c>
      <c r="G8" s="24"/>
    </row>
    <row r="9" spans="2:8" ht="16.8" thickTop="1" thickBot="1" x14ac:dyDescent="0.35">
      <c r="B9" s="23">
        <v>1993</v>
      </c>
      <c r="C9" s="24">
        <v>19.89</v>
      </c>
      <c r="D9" s="24"/>
      <c r="E9" s="24">
        <v>24.727</v>
      </c>
      <c r="F9" s="24">
        <v>22.510999999999999</v>
      </c>
      <c r="G9" s="24">
        <v>50.2</v>
      </c>
    </row>
    <row r="10" spans="2:8" ht="16.8" thickTop="1" thickBot="1" x14ac:dyDescent="0.35">
      <c r="B10" s="23">
        <v>1994</v>
      </c>
      <c r="C10" s="24">
        <v>28.271999999999998</v>
      </c>
      <c r="D10" s="24"/>
      <c r="E10" s="24">
        <v>25.141999999999999</v>
      </c>
      <c r="F10" s="24">
        <v>25.149000000000001</v>
      </c>
      <c r="G10" s="24">
        <v>55.107999999999997</v>
      </c>
    </row>
    <row r="11" spans="2:8" ht="16.8" thickTop="1" thickBot="1" x14ac:dyDescent="0.35">
      <c r="B11" s="23">
        <v>1995</v>
      </c>
      <c r="C11" s="24">
        <v>32.252000000000002</v>
      </c>
      <c r="D11" s="24"/>
      <c r="E11" s="24">
        <v>18.734000000000002</v>
      </c>
      <c r="F11" s="24">
        <v>29.494</v>
      </c>
      <c r="G11" s="24">
        <v>61.317999999999998</v>
      </c>
    </row>
    <row r="12" spans="2:8" ht="16.8" thickTop="1" thickBot="1" x14ac:dyDescent="0.35">
      <c r="B12" s="23">
        <v>1996</v>
      </c>
      <c r="C12" s="24">
        <v>37.036000000000001</v>
      </c>
      <c r="D12" s="24"/>
      <c r="E12" s="24">
        <v>18.849</v>
      </c>
      <c r="F12" s="24">
        <v>34.601999999999997</v>
      </c>
      <c r="G12" s="24">
        <v>69.876999999999995</v>
      </c>
    </row>
    <row r="13" spans="2:8" ht="16.8" thickTop="1" thickBot="1" x14ac:dyDescent="0.35">
      <c r="B13" s="23">
        <v>1997</v>
      </c>
      <c r="C13" s="24">
        <v>40.503</v>
      </c>
      <c r="D13" s="24">
        <v>20.62</v>
      </c>
      <c r="E13" s="24">
        <v>18.716999999999999</v>
      </c>
      <c r="F13" s="24">
        <v>35.078000000000003</v>
      </c>
      <c r="G13" s="24">
        <v>76.728999999999999</v>
      </c>
    </row>
    <row r="14" spans="2:8" ht="16.8" thickTop="1" thickBot="1" x14ac:dyDescent="0.35">
      <c r="B14" s="23">
        <v>1998</v>
      </c>
      <c r="C14" s="24">
        <v>35.159999999999997</v>
      </c>
      <c r="D14" s="24">
        <v>19.391999999999999</v>
      </c>
      <c r="E14" s="24">
        <v>14.548</v>
      </c>
      <c r="F14" s="24">
        <v>37.902000000000001</v>
      </c>
      <c r="G14" s="24">
        <v>80.483000000000004</v>
      </c>
    </row>
    <row r="15" spans="2:8" ht="16.8" thickTop="1" thickBot="1" x14ac:dyDescent="0.35">
      <c r="B15" s="23">
        <v>1999</v>
      </c>
      <c r="C15" s="24">
        <v>28.956</v>
      </c>
      <c r="D15" s="24">
        <v>22.638000000000002</v>
      </c>
      <c r="E15" s="24">
        <v>12.503</v>
      </c>
      <c r="F15" s="24">
        <v>41.331000000000003</v>
      </c>
      <c r="G15" s="24">
        <v>83.103999999999999</v>
      </c>
    </row>
    <row r="16" spans="2:8" ht="16.8" thickTop="1" thickBot="1" x14ac:dyDescent="0.35">
      <c r="B16" s="23">
        <v>2000</v>
      </c>
      <c r="C16" s="24">
        <v>21.399000000000001</v>
      </c>
      <c r="D16" s="24">
        <v>22.821000000000002</v>
      </c>
      <c r="E16" s="24">
        <v>10.98</v>
      </c>
      <c r="F16" s="24">
        <v>42.011000000000003</v>
      </c>
      <c r="G16" s="24">
        <v>82.864000000000004</v>
      </c>
    </row>
    <row r="17" spans="2:7" ht="16.8" thickTop="1" thickBot="1" x14ac:dyDescent="0.35">
      <c r="B17" s="23">
        <v>2001</v>
      </c>
      <c r="C17" s="24">
        <v>19.891999999999999</v>
      </c>
      <c r="D17" s="24">
        <v>27.379000000000001</v>
      </c>
      <c r="E17" s="24">
        <v>11.702999999999999</v>
      </c>
      <c r="F17" s="24">
        <v>46.319000000000003</v>
      </c>
      <c r="G17" s="24">
        <v>86.662999999999997</v>
      </c>
    </row>
    <row r="18" spans="2:7" ht="16.8" thickTop="1" thickBot="1" x14ac:dyDescent="0.35">
      <c r="B18" s="23">
        <v>2002</v>
      </c>
      <c r="C18" s="24">
        <v>14.919</v>
      </c>
      <c r="D18" s="24">
        <v>25.998999999999999</v>
      </c>
      <c r="E18" s="24">
        <v>10.568</v>
      </c>
      <c r="F18" s="24">
        <v>47.938000000000002</v>
      </c>
      <c r="G18" s="24">
        <v>88.134</v>
      </c>
    </row>
    <row r="19" spans="2:7" ht="16.8" thickTop="1" thickBot="1" x14ac:dyDescent="0.35">
      <c r="B19" s="23">
        <v>2003</v>
      </c>
      <c r="C19" s="24">
        <v>19.382999999999999</v>
      </c>
      <c r="D19" s="24">
        <v>36.597999999999999</v>
      </c>
      <c r="E19" s="24">
        <v>9.3529999999999998</v>
      </c>
      <c r="F19" s="24">
        <v>46.631999999999998</v>
      </c>
      <c r="G19" s="24">
        <v>89.869</v>
      </c>
    </row>
    <row r="20" spans="2:7" ht="16.8" thickTop="1" thickBot="1" x14ac:dyDescent="0.35">
      <c r="B20" s="23">
        <v>2004</v>
      </c>
      <c r="C20" s="24">
        <v>20.207999999999998</v>
      </c>
      <c r="D20" s="24">
        <v>33.951999999999998</v>
      </c>
      <c r="E20" s="24">
        <v>8.8209999999999997</v>
      </c>
      <c r="F20" s="24">
        <v>50.133000000000003</v>
      </c>
      <c r="G20" s="24">
        <v>89.563999999999993</v>
      </c>
    </row>
    <row r="21" spans="2:7" ht="16.8" thickTop="1" thickBot="1" x14ac:dyDescent="0.35">
      <c r="B21" s="23">
        <v>2005</v>
      </c>
      <c r="C21" s="24">
        <v>18.248000000000001</v>
      </c>
      <c r="D21" s="24">
        <v>41.929000000000002</v>
      </c>
      <c r="E21" s="24">
        <v>8.4450000000000003</v>
      </c>
      <c r="F21" s="24">
        <v>53.74</v>
      </c>
      <c r="G21" s="24">
        <v>90.763000000000005</v>
      </c>
    </row>
    <row r="22" spans="2:7" ht="16.8" thickTop="1" thickBot="1" x14ac:dyDescent="0.35">
      <c r="B22" s="23">
        <v>2006</v>
      </c>
      <c r="C22" s="108">
        <v>23.2668</v>
      </c>
      <c r="D22" s="24">
        <v>48.424999999999997</v>
      </c>
      <c r="E22" s="24">
        <v>9.1059999999999999</v>
      </c>
      <c r="F22" s="24">
        <v>67.052000000000007</v>
      </c>
      <c r="G22" s="24">
        <v>87.91</v>
      </c>
    </row>
    <row r="23" spans="2:7" ht="16.8" thickTop="1" thickBot="1" x14ac:dyDescent="0.35">
      <c r="B23" s="23">
        <v>2007</v>
      </c>
      <c r="C23" s="108">
        <v>24.5809</v>
      </c>
      <c r="D23" s="24">
        <v>52.898000000000003</v>
      </c>
      <c r="E23" s="24">
        <v>8.6880000000000006</v>
      </c>
      <c r="F23" s="24">
        <v>73.251000000000005</v>
      </c>
      <c r="G23" s="24">
        <v>92.007999999999996</v>
      </c>
    </row>
    <row r="24" spans="2:7" ht="16.8" thickTop="1" thickBot="1" x14ac:dyDescent="0.35">
      <c r="B24" s="23">
        <v>2008</v>
      </c>
      <c r="C24" s="108">
        <v>17.402000000000001</v>
      </c>
      <c r="D24" s="24">
        <v>42.945999999999998</v>
      </c>
      <c r="E24" s="24">
        <v>6.7690000000000001</v>
      </c>
      <c r="F24" s="24">
        <v>76.968000000000004</v>
      </c>
      <c r="G24" s="24">
        <v>94.058000000000007</v>
      </c>
    </row>
    <row r="25" spans="2:7" ht="16.8" thickTop="1" thickBot="1" x14ac:dyDescent="0.35">
      <c r="B25" s="23">
        <v>2009</v>
      </c>
      <c r="C25" s="108">
        <v>23.944299999999998</v>
      </c>
      <c r="D25" s="24">
        <v>51.607999999999997</v>
      </c>
      <c r="E25" s="24">
        <v>7.4610000000000003</v>
      </c>
      <c r="F25" s="24">
        <v>75.180000000000007</v>
      </c>
      <c r="G25" s="24">
        <v>84.706999999999994</v>
      </c>
    </row>
    <row r="26" spans="2:7" ht="16.8" thickTop="1" thickBot="1" x14ac:dyDescent="0.35">
      <c r="B26" s="23">
        <v>2010</v>
      </c>
      <c r="C26" s="108">
        <v>26.488099999999999</v>
      </c>
      <c r="D26" s="24">
        <v>56.573999999999998</v>
      </c>
      <c r="E26" s="24">
        <v>7.6319999999999997</v>
      </c>
      <c r="F26" s="24">
        <v>75.991</v>
      </c>
      <c r="G26" s="24">
        <v>78.914000000000001</v>
      </c>
    </row>
    <row r="27" spans="2:7" ht="16.8" thickTop="1" thickBot="1" x14ac:dyDescent="0.35">
      <c r="B27" s="23">
        <v>2011</v>
      </c>
      <c r="C27" s="108">
        <v>34.265000000000001</v>
      </c>
      <c r="D27" s="24">
        <v>58.683999999999997</v>
      </c>
      <c r="E27" s="24">
        <v>6.1840000000000002</v>
      </c>
      <c r="F27" s="24">
        <v>76.186000000000007</v>
      </c>
      <c r="G27" s="24">
        <v>78.078000000000003</v>
      </c>
    </row>
    <row r="28" spans="2:7" ht="16.8" thickTop="1" thickBot="1" x14ac:dyDescent="0.35">
      <c r="B28" s="23">
        <v>2012</v>
      </c>
      <c r="C28" s="108">
        <v>34.5197</v>
      </c>
      <c r="D28" s="24">
        <v>54.85</v>
      </c>
      <c r="E28" s="24">
        <v>7.56</v>
      </c>
      <c r="F28" s="24">
        <v>76.869</v>
      </c>
      <c r="G28" s="24">
        <v>77.585999999999999</v>
      </c>
    </row>
    <row r="29" spans="2:7" ht="16.8" thickTop="1" thickBot="1" x14ac:dyDescent="0.35">
      <c r="B29" s="23">
        <v>2013</v>
      </c>
      <c r="C29" s="108">
        <v>25.8888</v>
      </c>
      <c r="D29" s="24">
        <v>42.945999999999998</v>
      </c>
      <c r="E29" s="24"/>
      <c r="F29" s="109">
        <v>61.612944753644399</v>
      </c>
      <c r="G29" s="24">
        <v>63.011000000000003</v>
      </c>
    </row>
    <row r="30" spans="2:7" ht="16.8" thickTop="1" thickBot="1" x14ac:dyDescent="0.35">
      <c r="B30" s="23">
        <v>2014</v>
      </c>
      <c r="C30" s="108">
        <v>38.4223</v>
      </c>
      <c r="D30" s="108">
        <v>38.4223</v>
      </c>
      <c r="E30" s="24"/>
      <c r="F30" s="109">
        <v>63.060425477263898</v>
      </c>
      <c r="G30" s="24"/>
    </row>
    <row r="31" spans="2:7" ht="16.8" thickTop="1" thickBot="1" x14ac:dyDescent="0.35">
      <c r="B31" s="23">
        <v>2015</v>
      </c>
      <c r="C31" s="108">
        <v>43.124748019999998</v>
      </c>
      <c r="D31" s="108">
        <v>43.124748019999998</v>
      </c>
      <c r="E31" s="24"/>
      <c r="F31" s="109">
        <v>66.553800831921293</v>
      </c>
      <c r="G31" s="24"/>
    </row>
    <row r="32" spans="2:7" ht="16.8" thickTop="1" thickBot="1" x14ac:dyDescent="0.35">
      <c r="B32" s="23">
        <v>2016</v>
      </c>
      <c r="C32" s="108">
        <v>13.331429849999999</v>
      </c>
      <c r="D32" s="108">
        <v>13.331429849999999</v>
      </c>
      <c r="E32" s="24"/>
      <c r="F32" s="24"/>
      <c r="G32" s="24"/>
    </row>
    <row r="33" spans="2:7" ht="96.75" customHeight="1" thickTop="1" x14ac:dyDescent="0.3">
      <c r="B33" s="290" t="s">
        <v>495</v>
      </c>
      <c r="C33" s="290"/>
      <c r="D33" s="290"/>
      <c r="E33" s="290"/>
      <c r="F33" s="290"/>
      <c r="G33" s="290"/>
    </row>
  </sheetData>
  <mergeCells count="5">
    <mergeCell ref="C3:D3"/>
    <mergeCell ref="E3:G3"/>
    <mergeCell ref="C5:G5"/>
    <mergeCell ref="B2:H2"/>
    <mergeCell ref="B33:G33"/>
  </mergeCells>
  <pageMargins left="0.7" right="0.7" top="0.78740157499999996" bottom="0.78740157499999996"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22"/>
  <sheetViews>
    <sheetView topLeftCell="D3" workbookViewId="0">
      <selection activeCell="C8" sqref="C8:K8"/>
    </sheetView>
  </sheetViews>
  <sheetFormatPr defaultRowHeight="14.4" x14ac:dyDescent="0.3"/>
  <cols>
    <col min="2" max="2" width="25.6640625" customWidth="1"/>
    <col min="3" max="3" width="32.33203125" customWidth="1"/>
    <col min="4" max="4" width="35.88671875" customWidth="1"/>
    <col min="5" max="5" width="24.5546875" customWidth="1"/>
    <col min="6" max="6" width="32.88671875" customWidth="1"/>
    <col min="7" max="7" width="19.44140625" customWidth="1"/>
    <col min="9" max="9" width="12.44140625" customWidth="1"/>
    <col min="10" max="10" width="10" customWidth="1"/>
    <col min="11" max="11" width="19.109375" customWidth="1"/>
  </cols>
  <sheetData>
    <row r="2" spans="2:17" ht="18" x14ac:dyDescent="0.35">
      <c r="B2" s="1" t="s">
        <v>0</v>
      </c>
    </row>
    <row r="3" spans="2:17" ht="18" thickBot="1" x14ac:dyDescent="0.35">
      <c r="B3" s="2" t="s">
        <v>579</v>
      </c>
    </row>
    <row r="4" spans="2:17" ht="27.6" thickTop="1" thickBot="1" x14ac:dyDescent="0.35">
      <c r="B4" s="106" t="s">
        <v>1</v>
      </c>
      <c r="C4" s="106" t="s">
        <v>2</v>
      </c>
      <c r="D4" s="106" t="s">
        <v>3</v>
      </c>
      <c r="E4" s="106" t="s">
        <v>4</v>
      </c>
      <c r="F4" s="106" t="s">
        <v>5</v>
      </c>
      <c r="G4" s="377" t="s">
        <v>6</v>
      </c>
      <c r="H4" s="377"/>
      <c r="I4" s="377" t="s">
        <v>7</v>
      </c>
      <c r="J4" s="377"/>
      <c r="K4" s="377"/>
      <c r="L4" s="3"/>
      <c r="M4" s="3"/>
      <c r="N4" s="3"/>
      <c r="O4" s="3"/>
      <c r="P4" s="4"/>
      <c r="Q4" s="4"/>
    </row>
    <row r="5" spans="2:17" ht="27.75" customHeight="1" thickTop="1" thickBot="1" x14ac:dyDescent="0.35">
      <c r="B5" s="106" t="s">
        <v>8</v>
      </c>
      <c r="C5" s="106"/>
      <c r="D5" s="106"/>
      <c r="E5" s="106"/>
      <c r="F5" s="106"/>
      <c r="G5" s="106" t="s">
        <v>9</v>
      </c>
      <c r="H5" s="106" t="s">
        <v>10</v>
      </c>
      <c r="I5" s="106" t="s">
        <v>11</v>
      </c>
      <c r="J5" s="106" t="s">
        <v>12</v>
      </c>
      <c r="K5" s="106" t="s">
        <v>13</v>
      </c>
      <c r="L5" s="3"/>
      <c r="M5" s="3"/>
      <c r="N5" s="3"/>
      <c r="O5" s="4"/>
      <c r="P5" s="3"/>
      <c r="Q5" s="3"/>
    </row>
    <row r="6" spans="2:17" ht="16.5" customHeight="1" thickTop="1" thickBot="1" x14ac:dyDescent="0.35">
      <c r="B6" s="377" t="s">
        <v>14</v>
      </c>
      <c r="C6" s="378" t="s">
        <v>15</v>
      </c>
      <c r="D6" s="378"/>
      <c r="E6" s="378"/>
      <c r="F6" s="378"/>
      <c r="G6" s="378"/>
      <c r="H6" s="378"/>
      <c r="I6" s="378"/>
      <c r="J6" s="378"/>
      <c r="K6" s="378"/>
      <c r="L6" s="4"/>
      <c r="M6" s="4"/>
      <c r="N6" s="4"/>
      <c r="O6" s="4"/>
      <c r="P6" s="4"/>
      <c r="Q6" s="4"/>
    </row>
    <row r="7" spans="2:17" ht="13.5" customHeight="1" thickTop="1" thickBot="1" x14ac:dyDescent="0.35">
      <c r="B7" s="377"/>
      <c r="C7" s="378" t="s">
        <v>16</v>
      </c>
      <c r="D7" s="378"/>
      <c r="E7" s="378"/>
      <c r="F7" s="378"/>
      <c r="G7" s="378"/>
      <c r="H7" s="378"/>
      <c r="I7" s="378"/>
      <c r="J7" s="378"/>
      <c r="K7" s="378"/>
      <c r="L7" s="4"/>
      <c r="M7" s="4"/>
      <c r="N7" s="4"/>
      <c r="O7" s="4"/>
      <c r="P7" s="4"/>
      <c r="Q7" s="4"/>
    </row>
    <row r="8" spans="2:17" ht="12.75" customHeight="1" thickTop="1" thickBot="1" x14ac:dyDescent="0.35">
      <c r="B8" s="377"/>
      <c r="C8" s="378" t="s">
        <v>17</v>
      </c>
      <c r="D8" s="378"/>
      <c r="E8" s="378"/>
      <c r="F8" s="378"/>
      <c r="G8" s="378"/>
      <c r="H8" s="378"/>
      <c r="I8" s="378"/>
      <c r="J8" s="378"/>
      <c r="K8" s="378"/>
      <c r="L8" s="4"/>
      <c r="M8" s="4"/>
      <c r="N8" s="4"/>
      <c r="O8" s="4"/>
      <c r="P8" s="4"/>
      <c r="Q8" s="4"/>
    </row>
    <row r="9" spans="2:17" ht="13.5" customHeight="1" thickTop="1" thickBot="1" x14ac:dyDescent="0.35">
      <c r="B9" s="377"/>
      <c r="C9" s="378" t="s">
        <v>18</v>
      </c>
      <c r="D9" s="378"/>
      <c r="E9" s="378"/>
      <c r="F9" s="378"/>
      <c r="G9" s="378"/>
      <c r="H9" s="378"/>
      <c r="I9" s="378"/>
      <c r="J9" s="378"/>
      <c r="K9" s="378"/>
      <c r="L9" s="4"/>
      <c r="M9" s="4"/>
      <c r="N9" s="4"/>
      <c r="O9" s="4"/>
      <c r="P9" s="4"/>
      <c r="Q9" s="4"/>
    </row>
    <row r="10" spans="2:17" ht="48.75" customHeight="1" thickTop="1" thickBot="1" x14ac:dyDescent="0.35">
      <c r="B10" s="106" t="s">
        <v>19</v>
      </c>
      <c r="C10" s="107" t="s">
        <v>20</v>
      </c>
      <c r="D10" s="107" t="s">
        <v>21</v>
      </c>
      <c r="E10" s="107" t="s">
        <v>22</v>
      </c>
      <c r="F10" s="107" t="s">
        <v>23</v>
      </c>
      <c r="G10" s="379" t="s">
        <v>24</v>
      </c>
      <c r="H10" s="380"/>
      <c r="I10" s="377" t="s">
        <v>25</v>
      </c>
      <c r="J10" s="377"/>
      <c r="K10" s="377"/>
      <c r="L10" s="4"/>
      <c r="M10" s="4"/>
      <c r="N10" s="4"/>
      <c r="O10" s="4"/>
      <c r="P10" s="4"/>
      <c r="Q10" s="4"/>
    </row>
    <row r="11" spans="2:17" ht="18.600000000000001" thickTop="1" thickBot="1" x14ac:dyDescent="0.35">
      <c r="B11" s="106" t="s">
        <v>26</v>
      </c>
      <c r="C11" s="106"/>
      <c r="D11" s="106"/>
      <c r="E11" s="106"/>
      <c r="F11" s="106"/>
      <c r="G11" s="381" t="s">
        <v>27</v>
      </c>
      <c r="H11" s="380"/>
      <c r="I11" s="379" t="s">
        <v>28</v>
      </c>
      <c r="J11" s="379"/>
      <c r="K11" s="380"/>
      <c r="L11" s="4"/>
      <c r="M11" s="4"/>
      <c r="N11" s="4"/>
      <c r="O11" s="4"/>
      <c r="P11" s="4"/>
      <c r="Q11" s="4"/>
    </row>
    <row r="12" spans="2:17" ht="40.799999999999997" thickTop="1" thickBot="1" x14ac:dyDescent="0.35">
      <c r="B12" s="106" t="s">
        <v>29</v>
      </c>
      <c r="C12" s="106"/>
      <c r="D12" s="106"/>
      <c r="E12" s="106"/>
      <c r="F12" s="106"/>
      <c r="G12" s="106" t="s">
        <v>30</v>
      </c>
      <c r="H12" s="106"/>
      <c r="I12" s="377" t="s">
        <v>31</v>
      </c>
      <c r="J12" s="377"/>
      <c r="K12" s="106" t="s">
        <v>32</v>
      </c>
      <c r="L12" s="4"/>
      <c r="M12" s="4"/>
      <c r="N12" s="4"/>
      <c r="O12" s="4"/>
      <c r="P12" s="4"/>
      <c r="Q12" s="4"/>
    </row>
    <row r="13" spans="2:17" ht="18.600000000000001" thickTop="1" thickBot="1" x14ac:dyDescent="0.35">
      <c r="B13" s="106" t="s">
        <v>33</v>
      </c>
      <c r="C13" s="106" t="s">
        <v>34</v>
      </c>
      <c r="D13" s="106" t="s">
        <v>35</v>
      </c>
      <c r="E13" s="106" t="s">
        <v>35</v>
      </c>
      <c r="F13" s="106" t="s">
        <v>35</v>
      </c>
      <c r="G13" s="106" t="s">
        <v>35</v>
      </c>
      <c r="H13" s="106" t="s">
        <v>35</v>
      </c>
      <c r="I13" s="106" t="s">
        <v>35</v>
      </c>
      <c r="J13" s="106" t="s">
        <v>35</v>
      </c>
      <c r="K13" s="106" t="s">
        <v>34</v>
      </c>
      <c r="L13" s="4"/>
      <c r="M13" s="4"/>
      <c r="N13" s="4"/>
      <c r="O13" s="4"/>
      <c r="P13" s="4"/>
      <c r="Q13" s="4"/>
    </row>
    <row r="14" spans="2:17" ht="48" customHeight="1" thickTop="1" thickBot="1" x14ac:dyDescent="0.35">
      <c r="B14" s="106" t="s">
        <v>36</v>
      </c>
      <c r="C14" s="106" t="s">
        <v>37</v>
      </c>
      <c r="D14" s="106" t="s">
        <v>38</v>
      </c>
      <c r="E14" s="106" t="s">
        <v>39</v>
      </c>
      <c r="F14" s="106" t="s">
        <v>40</v>
      </c>
      <c r="G14" s="377" t="s">
        <v>41</v>
      </c>
      <c r="H14" s="377"/>
      <c r="I14" s="377" t="s">
        <v>42</v>
      </c>
      <c r="J14" s="377"/>
      <c r="K14" s="377"/>
      <c r="L14" s="4"/>
      <c r="M14" s="4"/>
      <c r="N14" s="4"/>
      <c r="O14" s="4"/>
      <c r="P14" s="4"/>
      <c r="Q14" s="4"/>
    </row>
    <row r="15" spans="2:17" ht="15" thickTop="1" x14ac:dyDescent="0.3"/>
    <row r="16" spans="2:17" ht="17.399999999999999" x14ac:dyDescent="0.3">
      <c r="B16" s="5" t="s">
        <v>43</v>
      </c>
      <c r="C16" s="3" t="s">
        <v>44</v>
      </c>
      <c r="E16" s="3" t="s">
        <v>45</v>
      </c>
    </row>
    <row r="17" spans="2:5" ht="17.399999999999999" x14ac:dyDescent="0.3">
      <c r="C17" s="3"/>
      <c r="E17" s="3" t="s">
        <v>46</v>
      </c>
    </row>
    <row r="18" spans="2:5" ht="17.399999999999999" x14ac:dyDescent="0.3">
      <c r="C18" s="3"/>
      <c r="E18" s="6" t="s">
        <v>47</v>
      </c>
    </row>
    <row r="19" spans="2:5" ht="17.399999999999999" x14ac:dyDescent="0.3">
      <c r="C19" s="3"/>
      <c r="E19" s="7" t="s">
        <v>48</v>
      </c>
    </row>
    <row r="20" spans="2:5" ht="17.399999999999999" x14ac:dyDescent="0.3">
      <c r="B20" s="3" t="s">
        <v>49</v>
      </c>
      <c r="C20" s="3" t="s">
        <v>50</v>
      </c>
      <c r="D20" s="4"/>
    </row>
    <row r="21" spans="2:5" ht="17.399999999999999" x14ac:dyDescent="0.3">
      <c r="B21" s="4"/>
      <c r="C21" s="3" t="s">
        <v>51</v>
      </c>
      <c r="D21" s="4"/>
    </row>
    <row r="22" spans="2:5" ht="17.399999999999999" x14ac:dyDescent="0.3">
      <c r="B22" s="3" t="s">
        <v>52</v>
      </c>
      <c r="C22" s="3" t="s">
        <v>53</v>
      </c>
      <c r="D22" s="4"/>
    </row>
  </sheetData>
  <mergeCells count="14">
    <mergeCell ref="G14:H14"/>
    <mergeCell ref="I14:K14"/>
    <mergeCell ref="G4:H4"/>
    <mergeCell ref="I4:K4"/>
    <mergeCell ref="B6:B9"/>
    <mergeCell ref="C6:K6"/>
    <mergeCell ref="C7:K7"/>
    <mergeCell ref="C8:K8"/>
    <mergeCell ref="C9:K9"/>
    <mergeCell ref="G10:H10"/>
    <mergeCell ref="I10:K10"/>
    <mergeCell ref="G11:H11"/>
    <mergeCell ref="I11:K11"/>
    <mergeCell ref="I12:J12"/>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C125"/>
  <sheetViews>
    <sheetView topLeftCell="A111" zoomScale="150" zoomScaleNormal="150" workbookViewId="0">
      <selection activeCell="D85" sqref="D85"/>
    </sheetView>
  </sheetViews>
  <sheetFormatPr defaultColWidth="9.109375" defaultRowHeight="15.6" x14ac:dyDescent="0.3"/>
  <cols>
    <col min="1" max="1" width="9.109375" style="72"/>
    <col min="2" max="2" width="84" style="72" customWidth="1"/>
    <col min="3" max="16384" width="9.109375" style="72"/>
  </cols>
  <sheetData>
    <row r="3" spans="2:3" x14ac:dyDescent="0.3">
      <c r="B3" s="277" t="s">
        <v>679</v>
      </c>
      <c r="C3" s="281">
        <v>7</v>
      </c>
    </row>
    <row r="4" spans="2:3" x14ac:dyDescent="0.3">
      <c r="B4" s="277" t="s">
        <v>55</v>
      </c>
      <c r="C4" s="281">
        <v>9</v>
      </c>
    </row>
    <row r="5" spans="2:3" ht="19.5" customHeight="1" x14ac:dyDescent="0.3">
      <c r="B5" s="277" t="s">
        <v>680</v>
      </c>
      <c r="C5" s="281">
        <v>15</v>
      </c>
    </row>
    <row r="6" spans="2:3" ht="17.25" customHeight="1" x14ac:dyDescent="0.3">
      <c r="B6" s="278" t="s">
        <v>681</v>
      </c>
      <c r="C6" s="282">
        <v>15</v>
      </c>
    </row>
    <row r="7" spans="2:3" ht="18" customHeight="1" x14ac:dyDescent="0.3">
      <c r="B7" s="278" t="s">
        <v>682</v>
      </c>
      <c r="C7" s="282">
        <v>72</v>
      </c>
    </row>
    <row r="8" spans="2:3" x14ac:dyDescent="0.3">
      <c r="B8" s="278" t="s">
        <v>683</v>
      </c>
      <c r="C8" s="282">
        <v>76</v>
      </c>
    </row>
    <row r="9" spans="2:3" x14ac:dyDescent="0.3">
      <c r="B9" s="278" t="s">
        <v>684</v>
      </c>
      <c r="C9" s="283">
        <v>81</v>
      </c>
    </row>
    <row r="10" spans="2:3" x14ac:dyDescent="0.3">
      <c r="B10" s="278" t="s">
        <v>685</v>
      </c>
      <c r="C10" s="283">
        <v>89</v>
      </c>
    </row>
    <row r="11" spans="2:3" x14ac:dyDescent="0.3">
      <c r="B11" s="277" t="s">
        <v>56</v>
      </c>
      <c r="C11" s="283">
        <v>93</v>
      </c>
    </row>
    <row r="12" spans="2:3" x14ac:dyDescent="0.3">
      <c r="B12" s="278" t="s">
        <v>55</v>
      </c>
      <c r="C12" s="282">
        <v>93</v>
      </c>
    </row>
    <row r="13" spans="2:3" x14ac:dyDescent="0.3">
      <c r="B13" s="278" t="s">
        <v>686</v>
      </c>
      <c r="C13" s="282">
        <v>101</v>
      </c>
    </row>
    <row r="14" spans="2:3" x14ac:dyDescent="0.3">
      <c r="B14" s="278" t="s">
        <v>687</v>
      </c>
      <c r="C14" s="282">
        <v>118</v>
      </c>
    </row>
    <row r="15" spans="2:3" x14ac:dyDescent="0.3">
      <c r="B15" s="278" t="s">
        <v>688</v>
      </c>
      <c r="C15" s="282">
        <v>121</v>
      </c>
    </row>
    <row r="16" spans="2:3" x14ac:dyDescent="0.3">
      <c r="B16" s="278" t="s">
        <v>689</v>
      </c>
      <c r="C16" s="282">
        <v>123</v>
      </c>
    </row>
    <row r="17" spans="2:3" x14ac:dyDescent="0.3">
      <c r="B17" s="278" t="s">
        <v>690</v>
      </c>
      <c r="C17" s="282">
        <v>128</v>
      </c>
    </row>
    <row r="18" spans="2:3" x14ac:dyDescent="0.3">
      <c r="B18" s="278" t="s">
        <v>691</v>
      </c>
      <c r="C18" s="282">
        <v>133</v>
      </c>
    </row>
    <row r="19" spans="2:3" x14ac:dyDescent="0.3">
      <c r="B19" s="278" t="s">
        <v>692</v>
      </c>
      <c r="C19" s="282">
        <v>135</v>
      </c>
    </row>
    <row r="20" spans="2:3" x14ac:dyDescent="0.3">
      <c r="B20" s="278" t="s">
        <v>693</v>
      </c>
      <c r="C20" s="282">
        <v>137</v>
      </c>
    </row>
    <row r="21" spans="2:3" x14ac:dyDescent="0.3">
      <c r="B21" s="278" t="s">
        <v>694</v>
      </c>
      <c r="C21" s="282">
        <v>140</v>
      </c>
    </row>
    <row r="22" spans="2:3" x14ac:dyDescent="0.3">
      <c r="B22" s="278" t="s">
        <v>695</v>
      </c>
      <c r="C22" s="282">
        <v>141</v>
      </c>
    </row>
    <row r="23" spans="2:3" x14ac:dyDescent="0.3">
      <c r="B23" s="278" t="s">
        <v>696</v>
      </c>
      <c r="C23" s="282">
        <v>143</v>
      </c>
    </row>
    <row r="24" spans="2:3" x14ac:dyDescent="0.3">
      <c r="B24" s="278" t="s">
        <v>57</v>
      </c>
      <c r="C24" s="282">
        <v>144</v>
      </c>
    </row>
    <row r="25" spans="2:3" ht="31.2" x14ac:dyDescent="0.3">
      <c r="B25" s="279" t="s">
        <v>58</v>
      </c>
      <c r="C25" s="281">
        <v>147</v>
      </c>
    </row>
    <row r="26" spans="2:3" x14ac:dyDescent="0.3">
      <c r="B26" s="278" t="s">
        <v>697</v>
      </c>
      <c r="C26" s="282">
        <v>147</v>
      </c>
    </row>
    <row r="27" spans="2:3" x14ac:dyDescent="0.3">
      <c r="B27" s="278" t="s">
        <v>698</v>
      </c>
      <c r="C27" s="282">
        <v>152</v>
      </c>
    </row>
    <row r="28" spans="2:3" x14ac:dyDescent="0.3">
      <c r="B28" s="278" t="s">
        <v>699</v>
      </c>
      <c r="C28" s="282">
        <v>160</v>
      </c>
    </row>
    <row r="29" spans="2:3" x14ac:dyDescent="0.3">
      <c r="B29" s="278" t="s">
        <v>700</v>
      </c>
      <c r="C29" s="282">
        <v>162</v>
      </c>
    </row>
    <row r="30" spans="2:3" x14ac:dyDescent="0.3">
      <c r="B30" s="278" t="s">
        <v>701</v>
      </c>
      <c r="C30" s="282">
        <v>167</v>
      </c>
    </row>
    <row r="31" spans="2:3" x14ac:dyDescent="0.3">
      <c r="B31" s="278" t="s">
        <v>702</v>
      </c>
      <c r="C31" s="282">
        <v>169</v>
      </c>
    </row>
    <row r="32" spans="2:3" x14ac:dyDescent="0.3">
      <c r="B32" s="278" t="s">
        <v>703</v>
      </c>
      <c r="C32" s="282">
        <v>177</v>
      </c>
    </row>
    <row r="33" spans="2:3" x14ac:dyDescent="0.3">
      <c r="B33" s="278" t="s">
        <v>704</v>
      </c>
      <c r="C33" s="282">
        <v>183</v>
      </c>
    </row>
    <row r="34" spans="2:3" x14ac:dyDescent="0.3">
      <c r="B34" s="278" t="s">
        <v>705</v>
      </c>
      <c r="C34" s="282">
        <v>185</v>
      </c>
    </row>
    <row r="35" spans="2:3" x14ac:dyDescent="0.3">
      <c r="B35" s="278" t="s">
        <v>706</v>
      </c>
      <c r="C35" s="282">
        <v>188</v>
      </c>
    </row>
    <row r="36" spans="2:3" x14ac:dyDescent="0.3">
      <c r="B36" s="278" t="s">
        <v>59</v>
      </c>
      <c r="C36" s="282">
        <v>191</v>
      </c>
    </row>
    <row r="37" spans="2:3" x14ac:dyDescent="0.3">
      <c r="B37" s="277" t="s">
        <v>60</v>
      </c>
      <c r="C37" s="281">
        <v>194</v>
      </c>
    </row>
    <row r="38" spans="2:3" x14ac:dyDescent="0.3">
      <c r="B38" s="278" t="s">
        <v>707</v>
      </c>
      <c r="C38" s="282">
        <v>194</v>
      </c>
    </row>
    <row r="39" spans="2:3" x14ac:dyDescent="0.3">
      <c r="B39" s="278" t="s">
        <v>708</v>
      </c>
      <c r="C39" s="282">
        <v>198</v>
      </c>
    </row>
    <row r="40" spans="2:3" x14ac:dyDescent="0.3">
      <c r="B40" s="278" t="s">
        <v>709</v>
      </c>
      <c r="C40" s="282">
        <v>203</v>
      </c>
    </row>
    <row r="41" spans="2:3" x14ac:dyDescent="0.3">
      <c r="B41" s="278" t="s">
        <v>710</v>
      </c>
      <c r="C41" s="282">
        <v>212</v>
      </c>
    </row>
    <row r="42" spans="2:3" x14ac:dyDescent="0.3">
      <c r="B42" s="278" t="s">
        <v>711</v>
      </c>
      <c r="C42" s="282">
        <v>231</v>
      </c>
    </row>
    <row r="43" spans="2:3" x14ac:dyDescent="0.3">
      <c r="B43" s="278" t="s">
        <v>712</v>
      </c>
      <c r="C43" s="282">
        <v>232</v>
      </c>
    </row>
    <row r="44" spans="2:3" x14ac:dyDescent="0.3">
      <c r="B44" s="278" t="s">
        <v>713</v>
      </c>
      <c r="C44" s="282">
        <v>234</v>
      </c>
    </row>
    <row r="45" spans="2:3" x14ac:dyDescent="0.3">
      <c r="B45" s="278" t="s">
        <v>714</v>
      </c>
      <c r="C45" s="282">
        <v>235</v>
      </c>
    </row>
    <row r="46" spans="2:3" x14ac:dyDescent="0.3">
      <c r="B46" s="278" t="s">
        <v>715</v>
      </c>
      <c r="C46" s="282">
        <v>237</v>
      </c>
    </row>
    <row r="47" spans="2:3" x14ac:dyDescent="0.3">
      <c r="B47" s="278" t="s">
        <v>61</v>
      </c>
      <c r="C47" s="282">
        <v>242</v>
      </c>
    </row>
    <row r="48" spans="2:3" x14ac:dyDescent="0.3">
      <c r="B48" s="277" t="s">
        <v>716</v>
      </c>
      <c r="C48" s="281">
        <v>245</v>
      </c>
    </row>
    <row r="49" spans="2:3" x14ac:dyDescent="0.3">
      <c r="B49" s="278" t="s">
        <v>717</v>
      </c>
      <c r="C49" s="282">
        <v>245</v>
      </c>
    </row>
    <row r="50" spans="2:3" x14ac:dyDescent="0.3">
      <c r="B50" s="278" t="s">
        <v>718</v>
      </c>
      <c r="C50" s="282">
        <v>249</v>
      </c>
    </row>
    <row r="51" spans="2:3" x14ac:dyDescent="0.3">
      <c r="B51" s="278" t="s">
        <v>719</v>
      </c>
      <c r="C51" s="282">
        <v>253</v>
      </c>
    </row>
    <row r="52" spans="2:3" x14ac:dyDescent="0.3">
      <c r="B52" s="278" t="s">
        <v>720</v>
      </c>
      <c r="C52" s="282">
        <v>257</v>
      </c>
    </row>
    <row r="53" spans="2:3" x14ac:dyDescent="0.3">
      <c r="B53" s="278" t="s">
        <v>62</v>
      </c>
      <c r="C53" s="282">
        <v>259</v>
      </c>
    </row>
    <row r="54" spans="2:3" x14ac:dyDescent="0.3">
      <c r="B54" s="277" t="s">
        <v>721</v>
      </c>
      <c r="C54" s="281">
        <v>260</v>
      </c>
    </row>
    <row r="55" spans="2:3" x14ac:dyDescent="0.3">
      <c r="B55" s="280" t="s">
        <v>722</v>
      </c>
      <c r="C55" s="282">
        <v>260</v>
      </c>
    </row>
    <row r="56" spans="2:3" x14ac:dyDescent="0.3">
      <c r="B56" s="278" t="s">
        <v>723</v>
      </c>
      <c r="C56" s="282">
        <v>260</v>
      </c>
    </row>
    <row r="57" spans="2:3" x14ac:dyDescent="0.3">
      <c r="B57" s="278" t="s">
        <v>724</v>
      </c>
      <c r="C57" s="282">
        <v>270</v>
      </c>
    </row>
    <row r="58" spans="2:3" x14ac:dyDescent="0.3">
      <c r="B58" s="278" t="s">
        <v>725</v>
      </c>
      <c r="C58" s="282">
        <v>277</v>
      </c>
    </row>
    <row r="59" spans="2:3" x14ac:dyDescent="0.3">
      <c r="B59" s="278" t="s">
        <v>726</v>
      </c>
      <c r="C59" s="282">
        <v>280</v>
      </c>
    </row>
    <row r="60" spans="2:3" x14ac:dyDescent="0.3">
      <c r="B60" s="278" t="s">
        <v>727</v>
      </c>
      <c r="C60" s="282">
        <v>285</v>
      </c>
    </row>
    <row r="61" spans="2:3" x14ac:dyDescent="0.3">
      <c r="B61" s="278" t="s">
        <v>728</v>
      </c>
      <c r="C61" s="282">
        <v>285</v>
      </c>
    </row>
    <row r="62" spans="2:3" x14ac:dyDescent="0.3">
      <c r="B62" s="278" t="s">
        <v>729</v>
      </c>
      <c r="C62" s="282">
        <v>287</v>
      </c>
    </row>
    <row r="63" spans="2:3" x14ac:dyDescent="0.3">
      <c r="B63" s="278" t="s">
        <v>730</v>
      </c>
      <c r="C63" s="282">
        <v>297</v>
      </c>
    </row>
    <row r="64" spans="2:3" x14ac:dyDescent="0.3">
      <c r="B64" s="278" t="s">
        <v>731</v>
      </c>
      <c r="C64" s="282">
        <v>297</v>
      </c>
    </row>
    <row r="65" spans="2:3" x14ac:dyDescent="0.3">
      <c r="B65" s="278" t="s">
        <v>732</v>
      </c>
      <c r="C65" s="282">
        <v>298</v>
      </c>
    </row>
    <row r="66" spans="2:3" ht="18" x14ac:dyDescent="0.3">
      <c r="B66" s="278" t="s">
        <v>733</v>
      </c>
      <c r="C66" s="282">
        <v>299</v>
      </c>
    </row>
    <row r="67" spans="2:3" x14ac:dyDescent="0.3">
      <c r="B67" s="278" t="s">
        <v>734</v>
      </c>
      <c r="C67" s="282">
        <v>300</v>
      </c>
    </row>
    <row r="68" spans="2:3" x14ac:dyDescent="0.3">
      <c r="B68" s="278" t="s">
        <v>735</v>
      </c>
      <c r="C68" s="282">
        <v>301</v>
      </c>
    </row>
    <row r="69" spans="2:3" x14ac:dyDescent="0.3">
      <c r="B69" s="278" t="s">
        <v>63</v>
      </c>
      <c r="C69" s="282">
        <v>304</v>
      </c>
    </row>
    <row r="70" spans="2:3" x14ac:dyDescent="0.3">
      <c r="B70" s="277" t="s">
        <v>736</v>
      </c>
      <c r="C70" s="281">
        <v>307</v>
      </c>
    </row>
    <row r="71" spans="2:3" x14ac:dyDescent="0.3">
      <c r="B71" s="278" t="s">
        <v>737</v>
      </c>
      <c r="C71" s="282">
        <v>307</v>
      </c>
    </row>
    <row r="72" spans="2:3" x14ac:dyDescent="0.3">
      <c r="B72" s="278" t="s">
        <v>738</v>
      </c>
      <c r="C72" s="282">
        <v>309</v>
      </c>
    </row>
    <row r="73" spans="2:3" x14ac:dyDescent="0.3">
      <c r="B73" s="278" t="s">
        <v>739</v>
      </c>
      <c r="C73" s="282">
        <v>312</v>
      </c>
    </row>
    <row r="74" spans="2:3" x14ac:dyDescent="0.3">
      <c r="B74" s="278" t="s">
        <v>740</v>
      </c>
      <c r="C74" s="282">
        <v>316</v>
      </c>
    </row>
    <row r="75" spans="2:3" x14ac:dyDescent="0.3">
      <c r="B75" s="278" t="s">
        <v>741</v>
      </c>
      <c r="C75" s="282">
        <v>317</v>
      </c>
    </row>
    <row r="76" spans="2:3" x14ac:dyDescent="0.3">
      <c r="B76" s="278" t="s">
        <v>742</v>
      </c>
      <c r="C76" s="282">
        <v>322</v>
      </c>
    </row>
    <row r="77" spans="2:3" x14ac:dyDescent="0.3">
      <c r="B77" s="278" t="s">
        <v>743</v>
      </c>
      <c r="C77" s="282">
        <v>325</v>
      </c>
    </row>
    <row r="78" spans="2:3" x14ac:dyDescent="0.3">
      <c r="B78" s="278" t="s">
        <v>744</v>
      </c>
      <c r="C78" s="282">
        <v>329</v>
      </c>
    </row>
    <row r="79" spans="2:3" x14ac:dyDescent="0.3">
      <c r="B79" s="278" t="s">
        <v>745</v>
      </c>
      <c r="C79" s="282">
        <v>330</v>
      </c>
    </row>
    <row r="80" spans="2:3" x14ac:dyDescent="0.3">
      <c r="B80" s="278" t="s">
        <v>746</v>
      </c>
      <c r="C80" s="282">
        <v>331</v>
      </c>
    </row>
    <row r="81" spans="2:3" x14ac:dyDescent="0.3">
      <c r="B81" s="278" t="s">
        <v>747</v>
      </c>
      <c r="C81" s="282">
        <v>337</v>
      </c>
    </row>
    <row r="82" spans="2:3" x14ac:dyDescent="0.3">
      <c r="B82" s="278" t="s">
        <v>748</v>
      </c>
      <c r="C82" s="282">
        <v>339</v>
      </c>
    </row>
    <row r="83" spans="2:3" x14ac:dyDescent="0.3">
      <c r="B83" s="278" t="s">
        <v>749</v>
      </c>
      <c r="C83" s="282">
        <v>340</v>
      </c>
    </row>
    <row r="84" spans="2:3" x14ac:dyDescent="0.3">
      <c r="B84" s="278" t="s">
        <v>750</v>
      </c>
      <c r="C84" s="282">
        <v>342</v>
      </c>
    </row>
    <row r="85" spans="2:3" x14ac:dyDescent="0.3">
      <c r="B85" s="277" t="s">
        <v>751</v>
      </c>
      <c r="C85" s="281">
        <v>344</v>
      </c>
    </row>
    <row r="86" spans="2:3" x14ac:dyDescent="0.3">
      <c r="B86" s="278" t="s">
        <v>752</v>
      </c>
      <c r="C86" s="282">
        <v>357</v>
      </c>
    </row>
    <row r="87" spans="2:3" x14ac:dyDescent="0.3">
      <c r="B87" s="278" t="s">
        <v>64</v>
      </c>
      <c r="C87" s="282">
        <v>358</v>
      </c>
    </row>
    <row r="88" spans="2:3" x14ac:dyDescent="0.3">
      <c r="B88" s="277" t="s">
        <v>753</v>
      </c>
      <c r="C88" s="281">
        <v>360</v>
      </c>
    </row>
    <row r="89" spans="2:3" x14ac:dyDescent="0.3">
      <c r="B89" s="278" t="s">
        <v>754</v>
      </c>
      <c r="C89" s="282">
        <v>360</v>
      </c>
    </row>
    <row r="90" spans="2:3" x14ac:dyDescent="0.3">
      <c r="B90" s="278" t="s">
        <v>755</v>
      </c>
      <c r="C90" s="282">
        <v>360</v>
      </c>
    </row>
    <row r="91" spans="2:3" x14ac:dyDescent="0.3">
      <c r="B91" s="278" t="s">
        <v>756</v>
      </c>
      <c r="C91" s="282">
        <v>377</v>
      </c>
    </row>
    <row r="92" spans="2:3" x14ac:dyDescent="0.3">
      <c r="B92" s="278" t="s">
        <v>757</v>
      </c>
      <c r="C92" s="282">
        <v>412</v>
      </c>
    </row>
    <row r="93" spans="2:3" x14ac:dyDescent="0.3">
      <c r="B93" s="278" t="s">
        <v>758</v>
      </c>
      <c r="C93" s="282">
        <v>423</v>
      </c>
    </row>
    <row r="94" spans="2:3" x14ac:dyDescent="0.3">
      <c r="B94" s="278" t="s">
        <v>759</v>
      </c>
      <c r="C94" s="282">
        <v>435</v>
      </c>
    </row>
    <row r="95" spans="2:3" ht="31.2" x14ac:dyDescent="0.3">
      <c r="B95" s="280" t="s">
        <v>760</v>
      </c>
      <c r="C95" s="282">
        <v>443</v>
      </c>
    </row>
    <row r="96" spans="2:3" x14ac:dyDescent="0.3">
      <c r="B96" s="278" t="s">
        <v>761</v>
      </c>
      <c r="C96" s="283">
        <v>443</v>
      </c>
    </row>
    <row r="97" spans="2:3" x14ac:dyDescent="0.3">
      <c r="B97" s="278" t="s">
        <v>762</v>
      </c>
      <c r="C97" s="283">
        <v>446</v>
      </c>
    </row>
    <row r="98" spans="2:3" x14ac:dyDescent="0.3">
      <c r="B98" s="278" t="s">
        <v>763</v>
      </c>
      <c r="C98" s="283">
        <v>457</v>
      </c>
    </row>
    <row r="99" spans="2:3" x14ac:dyDescent="0.3">
      <c r="B99" s="278" t="s">
        <v>764</v>
      </c>
      <c r="C99" s="283">
        <v>457</v>
      </c>
    </row>
    <row r="100" spans="2:3" x14ac:dyDescent="0.3">
      <c r="B100" s="278" t="s">
        <v>765</v>
      </c>
      <c r="C100" s="283">
        <v>457</v>
      </c>
    </row>
    <row r="101" spans="2:3" x14ac:dyDescent="0.3">
      <c r="B101" s="278" t="s">
        <v>766</v>
      </c>
      <c r="C101" s="283">
        <v>479</v>
      </c>
    </row>
    <row r="102" spans="2:3" x14ac:dyDescent="0.3">
      <c r="B102" s="278" t="s">
        <v>767</v>
      </c>
      <c r="C102" s="283">
        <v>494</v>
      </c>
    </row>
    <row r="103" spans="2:3" x14ac:dyDescent="0.3">
      <c r="B103" s="278" t="s">
        <v>768</v>
      </c>
      <c r="C103" s="283">
        <v>496</v>
      </c>
    </row>
    <row r="104" spans="2:3" x14ac:dyDescent="0.3">
      <c r="B104" s="278" t="s">
        <v>769</v>
      </c>
      <c r="C104" s="283">
        <v>500</v>
      </c>
    </row>
    <row r="105" spans="2:3" x14ac:dyDescent="0.3">
      <c r="B105" s="278" t="s">
        <v>770</v>
      </c>
      <c r="C105" s="283">
        <v>502</v>
      </c>
    </row>
    <row r="106" spans="2:3" x14ac:dyDescent="0.3">
      <c r="B106" s="278" t="s">
        <v>771</v>
      </c>
      <c r="C106" s="283">
        <v>506</v>
      </c>
    </row>
    <row r="107" spans="2:3" x14ac:dyDescent="0.3">
      <c r="B107" s="278" t="s">
        <v>65</v>
      </c>
      <c r="C107" s="283">
        <v>508</v>
      </c>
    </row>
    <row r="108" spans="2:3" x14ac:dyDescent="0.3">
      <c r="B108" s="277" t="s">
        <v>772</v>
      </c>
      <c r="C108" s="281">
        <v>512</v>
      </c>
    </row>
    <row r="109" spans="2:3" x14ac:dyDescent="0.3">
      <c r="B109" s="278" t="s">
        <v>773</v>
      </c>
      <c r="C109" s="282">
        <v>512</v>
      </c>
    </row>
    <row r="110" spans="2:3" x14ac:dyDescent="0.3">
      <c r="B110" s="278" t="s">
        <v>774</v>
      </c>
      <c r="C110" s="282">
        <v>515</v>
      </c>
    </row>
    <row r="111" spans="2:3" x14ac:dyDescent="0.3">
      <c r="B111" s="278" t="s">
        <v>775</v>
      </c>
      <c r="C111" s="282">
        <v>518</v>
      </c>
    </row>
    <row r="112" spans="2:3" x14ac:dyDescent="0.3">
      <c r="B112" s="278" t="s">
        <v>776</v>
      </c>
      <c r="C112" s="282">
        <v>523</v>
      </c>
    </row>
    <row r="113" spans="2:3" x14ac:dyDescent="0.3">
      <c r="B113" s="278" t="s">
        <v>777</v>
      </c>
      <c r="C113" s="282">
        <v>526</v>
      </c>
    </row>
    <row r="114" spans="2:3" x14ac:dyDescent="0.3">
      <c r="B114" s="278" t="s">
        <v>778</v>
      </c>
      <c r="C114" s="282">
        <v>531</v>
      </c>
    </row>
    <row r="115" spans="2:3" x14ac:dyDescent="0.3">
      <c r="B115" s="278" t="s">
        <v>66</v>
      </c>
      <c r="C115" s="282">
        <v>533</v>
      </c>
    </row>
    <row r="116" spans="2:3" x14ac:dyDescent="0.3">
      <c r="B116" s="277" t="s">
        <v>779</v>
      </c>
      <c r="C116" s="281">
        <v>535</v>
      </c>
    </row>
    <row r="117" spans="2:3" x14ac:dyDescent="0.3">
      <c r="B117" s="277" t="s">
        <v>780</v>
      </c>
      <c r="C117" s="281">
        <v>538</v>
      </c>
    </row>
    <row r="118" spans="2:3" x14ac:dyDescent="0.3">
      <c r="B118" s="277" t="s">
        <v>781</v>
      </c>
      <c r="C118" s="281">
        <v>548</v>
      </c>
    </row>
    <row r="119" spans="2:3" x14ac:dyDescent="0.3">
      <c r="B119" s="277" t="s">
        <v>782</v>
      </c>
      <c r="C119" s="281">
        <v>548</v>
      </c>
    </row>
    <row r="120" spans="2:3" x14ac:dyDescent="0.3">
      <c r="B120" s="277" t="s">
        <v>783</v>
      </c>
      <c r="C120" s="281">
        <v>549</v>
      </c>
    </row>
    <row r="121" spans="2:3" x14ac:dyDescent="0.3">
      <c r="B121" s="277" t="s">
        <v>67</v>
      </c>
      <c r="C121" s="281">
        <v>549</v>
      </c>
    </row>
    <row r="122" spans="2:3" x14ac:dyDescent="0.3">
      <c r="B122" s="279" t="s">
        <v>784</v>
      </c>
      <c r="C122" s="281">
        <v>551</v>
      </c>
    </row>
    <row r="123" spans="2:3" x14ac:dyDescent="0.3">
      <c r="B123" s="277" t="s">
        <v>785</v>
      </c>
      <c r="C123" s="281">
        <v>556</v>
      </c>
    </row>
    <row r="124" spans="2:3" x14ac:dyDescent="0.3">
      <c r="B124" s="277" t="s">
        <v>786</v>
      </c>
      <c r="C124" s="281">
        <v>565</v>
      </c>
    </row>
    <row r="125" spans="2:3" x14ac:dyDescent="0.3">
      <c r="B125" s="114" t="s">
        <v>787</v>
      </c>
      <c r="C125" s="281">
        <v>571</v>
      </c>
    </row>
  </sheetData>
  <pageMargins left="0.7" right="0.7" top="0.78740157499999996" bottom="0.78740157499999996"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3:G29"/>
  <sheetViews>
    <sheetView workbookViewId="0">
      <selection activeCell="K3" sqref="K3"/>
    </sheetView>
  </sheetViews>
  <sheetFormatPr defaultRowHeight="14.4" x14ac:dyDescent="0.3"/>
  <cols>
    <col min="3" max="3" width="20.33203125" customWidth="1"/>
    <col min="4" max="4" width="16.44140625" customWidth="1"/>
    <col min="5" max="5" width="18.6640625" customWidth="1"/>
    <col min="6" max="6" width="12.109375" customWidth="1"/>
    <col min="7" max="7" width="23.6640625" customWidth="1"/>
  </cols>
  <sheetData>
    <row r="3" spans="3:7" ht="15" thickBot="1" x14ac:dyDescent="0.35"/>
    <row r="4" spans="3:7" ht="48" customHeight="1" thickTop="1" thickBot="1" x14ac:dyDescent="0.35">
      <c r="C4" s="94" t="s">
        <v>279</v>
      </c>
      <c r="D4" s="54" t="s">
        <v>585</v>
      </c>
      <c r="E4" s="94" t="s">
        <v>586</v>
      </c>
      <c r="F4" s="94" t="s">
        <v>587</v>
      </c>
      <c r="G4" s="54" t="s">
        <v>588</v>
      </c>
    </row>
    <row r="5" spans="3:7" ht="18.75" customHeight="1" thickTop="1" thickBot="1" x14ac:dyDescent="0.35">
      <c r="C5" s="111" t="s">
        <v>244</v>
      </c>
      <c r="D5" s="110" t="s">
        <v>286</v>
      </c>
      <c r="E5" s="110" t="s">
        <v>287</v>
      </c>
      <c r="F5" s="110" t="s">
        <v>286</v>
      </c>
      <c r="G5" s="110" t="s">
        <v>286</v>
      </c>
    </row>
    <row r="6" spans="3:7" ht="18.75" customHeight="1" thickTop="1" thickBot="1" x14ac:dyDescent="0.35">
      <c r="C6" s="111" t="s">
        <v>246</v>
      </c>
      <c r="D6" s="110"/>
      <c r="E6" s="110"/>
      <c r="F6" s="110"/>
      <c r="G6" s="110"/>
    </row>
    <row r="7" spans="3:7" ht="18" customHeight="1" thickTop="1" thickBot="1" x14ac:dyDescent="0.35">
      <c r="C7" s="111" t="s">
        <v>247</v>
      </c>
      <c r="D7" s="110"/>
      <c r="E7" s="110"/>
      <c r="F7" s="110"/>
      <c r="G7" s="110"/>
    </row>
    <row r="8" spans="3:7" ht="17.25" customHeight="1" thickTop="1" thickBot="1" x14ac:dyDescent="0.35">
      <c r="C8" s="111" t="s">
        <v>248</v>
      </c>
      <c r="D8" s="110"/>
      <c r="E8" s="110"/>
      <c r="F8" s="110"/>
      <c r="G8" s="110"/>
    </row>
    <row r="9" spans="3:7" ht="33.75" customHeight="1" thickTop="1" thickBot="1" x14ac:dyDescent="0.35">
      <c r="C9" s="111" t="s">
        <v>589</v>
      </c>
      <c r="D9" s="110"/>
      <c r="E9" s="110"/>
      <c r="F9" s="110"/>
      <c r="G9" s="110"/>
    </row>
    <row r="10" spans="3:7" ht="20.25" customHeight="1" thickTop="1" thickBot="1" x14ac:dyDescent="0.35">
      <c r="C10" s="111" t="s">
        <v>250</v>
      </c>
      <c r="D10" s="110" t="s">
        <v>286</v>
      </c>
      <c r="E10" s="110" t="s">
        <v>288</v>
      </c>
      <c r="F10" s="110" t="s">
        <v>286</v>
      </c>
      <c r="G10" s="110" t="s">
        <v>289</v>
      </c>
    </row>
    <row r="11" spans="3:7" ht="29.25" customHeight="1" thickTop="1" thickBot="1" x14ac:dyDescent="0.35">
      <c r="C11" s="110" t="s">
        <v>280</v>
      </c>
      <c r="D11" s="110"/>
      <c r="E11" s="110"/>
      <c r="F11" s="110"/>
      <c r="G11" s="110"/>
    </row>
    <row r="12" spans="3:7" ht="18.75" customHeight="1" thickTop="1" thickBot="1" x14ac:dyDescent="0.35">
      <c r="C12" s="111" t="s">
        <v>251</v>
      </c>
      <c r="D12" s="110"/>
      <c r="E12" s="111" t="s">
        <v>290</v>
      </c>
      <c r="F12" s="110"/>
      <c r="G12" s="110"/>
    </row>
    <row r="13" spans="3:7" ht="16.5" customHeight="1" thickTop="1" thickBot="1" x14ac:dyDescent="0.35">
      <c r="C13" s="111" t="s">
        <v>597</v>
      </c>
      <c r="D13" s="110"/>
      <c r="E13" s="111"/>
      <c r="F13" s="110"/>
      <c r="G13" s="110"/>
    </row>
    <row r="14" spans="3:7" ht="54.75" customHeight="1" thickTop="1" thickBot="1" x14ac:dyDescent="0.35">
      <c r="C14" s="111" t="s">
        <v>285</v>
      </c>
      <c r="D14" s="112" t="s">
        <v>161</v>
      </c>
      <c r="E14" s="111" t="s">
        <v>291</v>
      </c>
      <c r="F14" s="111" t="s">
        <v>590</v>
      </c>
      <c r="G14" s="111" t="s">
        <v>591</v>
      </c>
    </row>
    <row r="15" spans="3:7" ht="62.25" customHeight="1" thickTop="1" thickBot="1" x14ac:dyDescent="0.35">
      <c r="C15" s="111" t="s">
        <v>256</v>
      </c>
      <c r="D15" s="110" t="s">
        <v>292</v>
      </c>
      <c r="E15" s="110" t="s">
        <v>290</v>
      </c>
      <c r="F15" s="110" t="s">
        <v>293</v>
      </c>
      <c r="G15" s="110" t="s">
        <v>293</v>
      </c>
    </row>
    <row r="16" spans="3:7" ht="17.25" customHeight="1" thickTop="1" thickBot="1" x14ac:dyDescent="0.35">
      <c r="C16" s="111" t="s">
        <v>259</v>
      </c>
      <c r="D16" s="111" t="s">
        <v>292</v>
      </c>
      <c r="E16" s="111" t="s">
        <v>292</v>
      </c>
      <c r="F16" s="111" t="s">
        <v>294</v>
      </c>
      <c r="G16" s="111" t="s">
        <v>292</v>
      </c>
    </row>
    <row r="17" spans="3:7" ht="15.75" customHeight="1" thickTop="1" thickBot="1" x14ac:dyDescent="0.35">
      <c r="C17" s="111" t="s">
        <v>261</v>
      </c>
      <c r="D17" s="111" t="s">
        <v>292</v>
      </c>
      <c r="E17" s="111" t="s">
        <v>292</v>
      </c>
      <c r="F17" s="111" t="s">
        <v>295</v>
      </c>
      <c r="G17" s="111" t="s">
        <v>292</v>
      </c>
    </row>
    <row r="18" spans="3:7" ht="35.25" customHeight="1" thickTop="1" thickBot="1" x14ac:dyDescent="0.35">
      <c r="C18" s="111" t="s">
        <v>592</v>
      </c>
      <c r="D18" s="111" t="s">
        <v>292</v>
      </c>
      <c r="E18" s="111" t="s">
        <v>292</v>
      </c>
      <c r="F18" s="111" t="s">
        <v>294</v>
      </c>
      <c r="G18" s="111" t="s">
        <v>292</v>
      </c>
    </row>
    <row r="19" spans="3:7" ht="48" thickTop="1" thickBot="1" x14ac:dyDescent="0.35">
      <c r="C19" s="111" t="s">
        <v>282</v>
      </c>
      <c r="D19" s="111" t="s">
        <v>292</v>
      </c>
      <c r="E19" s="111" t="s">
        <v>292</v>
      </c>
      <c r="F19" s="111" t="s">
        <v>593</v>
      </c>
      <c r="G19" s="113" t="s">
        <v>296</v>
      </c>
    </row>
    <row r="20" spans="3:7" ht="46.5" customHeight="1" thickTop="1" thickBot="1" x14ac:dyDescent="0.35">
      <c r="C20" s="111" t="s">
        <v>283</v>
      </c>
      <c r="D20" s="336" t="s">
        <v>594</v>
      </c>
      <c r="E20" s="336"/>
      <c r="F20" s="336"/>
      <c r="G20" s="113" t="s">
        <v>296</v>
      </c>
    </row>
    <row r="21" spans="3:7" ht="48" customHeight="1" thickTop="1" thickBot="1" x14ac:dyDescent="0.35">
      <c r="C21" s="111" t="s">
        <v>266</v>
      </c>
      <c r="D21" s="111" t="s">
        <v>292</v>
      </c>
      <c r="E21" s="111" t="s">
        <v>292</v>
      </c>
      <c r="F21" s="111" t="s">
        <v>294</v>
      </c>
      <c r="G21" s="113" t="s">
        <v>296</v>
      </c>
    </row>
    <row r="22" spans="3:7" ht="21" customHeight="1" thickTop="1" thickBot="1" x14ac:dyDescent="0.35">
      <c r="C22" s="111" t="s">
        <v>268</v>
      </c>
      <c r="D22" s="111" t="s">
        <v>292</v>
      </c>
      <c r="E22" s="111" t="s">
        <v>292</v>
      </c>
      <c r="F22" s="111" t="s">
        <v>294</v>
      </c>
      <c r="G22" s="113" t="s">
        <v>289</v>
      </c>
    </row>
    <row r="23" spans="3:7" ht="17.25" customHeight="1" thickTop="1" thickBot="1" x14ac:dyDescent="0.35">
      <c r="C23" s="111" t="s">
        <v>270</v>
      </c>
      <c r="D23" s="111" t="s">
        <v>292</v>
      </c>
      <c r="E23" s="111" t="s">
        <v>292</v>
      </c>
      <c r="F23" s="111" t="s">
        <v>294</v>
      </c>
      <c r="G23" s="113" t="s">
        <v>289</v>
      </c>
    </row>
    <row r="24" spans="3:7" ht="31.5" customHeight="1" thickTop="1" thickBot="1" x14ac:dyDescent="0.35">
      <c r="C24" s="111" t="s">
        <v>272</v>
      </c>
      <c r="D24" s="111" t="s">
        <v>292</v>
      </c>
      <c r="E24" s="111" t="s">
        <v>292</v>
      </c>
      <c r="F24" s="111" t="s">
        <v>294</v>
      </c>
      <c r="G24" s="113" t="s">
        <v>289</v>
      </c>
    </row>
    <row r="25" spans="3:7" ht="29.25" customHeight="1" thickTop="1" thickBot="1" x14ac:dyDescent="0.35">
      <c r="C25" s="111" t="s">
        <v>274</v>
      </c>
      <c r="D25" s="111" t="s">
        <v>292</v>
      </c>
      <c r="E25" s="111" t="s">
        <v>292</v>
      </c>
      <c r="F25" s="111" t="s">
        <v>294</v>
      </c>
      <c r="G25" s="113" t="s">
        <v>296</v>
      </c>
    </row>
    <row r="26" spans="3:7" ht="31.5" customHeight="1" thickTop="1" thickBot="1" x14ac:dyDescent="0.35">
      <c r="C26" s="111" t="s">
        <v>276</v>
      </c>
      <c r="D26" s="111" t="s">
        <v>292</v>
      </c>
      <c r="E26" s="111" t="s">
        <v>292</v>
      </c>
      <c r="F26" s="111" t="s">
        <v>294</v>
      </c>
      <c r="G26" s="113" t="s">
        <v>296</v>
      </c>
    </row>
    <row r="27" spans="3:7" ht="34.5" customHeight="1" thickTop="1" thickBot="1" x14ac:dyDescent="0.35">
      <c r="C27" s="111" t="s">
        <v>595</v>
      </c>
      <c r="D27" s="111" t="s">
        <v>292</v>
      </c>
      <c r="E27" s="111" t="s">
        <v>292</v>
      </c>
      <c r="F27" s="111" t="s">
        <v>294</v>
      </c>
      <c r="G27" s="113" t="s">
        <v>296</v>
      </c>
    </row>
    <row r="28" spans="3:7" ht="38.25" customHeight="1" thickTop="1" thickBot="1" x14ac:dyDescent="0.35">
      <c r="C28" s="111" t="s">
        <v>596</v>
      </c>
      <c r="D28" s="111" t="s">
        <v>292</v>
      </c>
      <c r="E28" s="111" t="s">
        <v>292</v>
      </c>
      <c r="F28" s="111" t="s">
        <v>294</v>
      </c>
      <c r="G28" s="113" t="s">
        <v>289</v>
      </c>
    </row>
    <row r="29" spans="3:7" ht="33" customHeight="1" thickTop="1" x14ac:dyDescent="0.3"/>
  </sheetData>
  <mergeCells count="1">
    <mergeCell ref="D20:F20"/>
  </mergeCells>
  <pageMargins left="0.7" right="0.7" top="0.78740157499999996" bottom="0.78740157499999996"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3:D24"/>
  <sheetViews>
    <sheetView workbookViewId="0">
      <selection activeCell="C4" sqref="C4:D23"/>
    </sheetView>
  </sheetViews>
  <sheetFormatPr defaultRowHeight="14.4" x14ac:dyDescent="0.3"/>
  <cols>
    <col min="3" max="3" width="11.109375" customWidth="1"/>
    <col min="4" max="4" width="11.6640625" customWidth="1"/>
  </cols>
  <sheetData>
    <row r="3" spans="3:4" ht="15" thickBot="1" x14ac:dyDescent="0.35"/>
    <row r="4" spans="3:4" ht="16.8" thickTop="1" thickBot="1" x14ac:dyDescent="0.35">
      <c r="C4" s="95">
        <v>5218</v>
      </c>
      <c r="D4" s="96">
        <v>12965</v>
      </c>
    </row>
    <row r="5" spans="3:4" ht="16.8" thickTop="1" thickBot="1" x14ac:dyDescent="0.35">
      <c r="C5" s="95">
        <v>6421</v>
      </c>
      <c r="D5" s="96">
        <v>14995</v>
      </c>
    </row>
    <row r="6" spans="3:4" ht="16.8" thickTop="1" thickBot="1" x14ac:dyDescent="0.35">
      <c r="C6" s="95">
        <v>7632</v>
      </c>
      <c r="D6" s="96">
        <v>15851</v>
      </c>
    </row>
    <row r="7" spans="3:4" ht="16.8" thickTop="1" thickBot="1" x14ac:dyDescent="0.35">
      <c r="C7" s="95">
        <v>8071</v>
      </c>
      <c r="D7" s="96">
        <v>16018</v>
      </c>
    </row>
    <row r="8" spans="3:4" ht="16.8" thickTop="1" thickBot="1" x14ac:dyDescent="0.35">
      <c r="C8" s="95">
        <v>7343</v>
      </c>
      <c r="D8" s="96">
        <v>16692</v>
      </c>
    </row>
    <row r="9" spans="3:4" ht="16.8" thickTop="1" thickBot="1" x14ac:dyDescent="0.35">
      <c r="C9" s="95">
        <v>9052</v>
      </c>
      <c r="D9" s="96">
        <v>19845</v>
      </c>
    </row>
    <row r="10" spans="3:4" ht="16.8" thickTop="1" thickBot="1" x14ac:dyDescent="0.35">
      <c r="C10" s="95">
        <v>11025</v>
      </c>
      <c r="D10" s="96">
        <v>20132</v>
      </c>
    </row>
    <row r="11" spans="3:4" ht="16.8" thickTop="1" thickBot="1" x14ac:dyDescent="0.35">
      <c r="C11" s="95">
        <v>12378</v>
      </c>
      <c r="D11" s="96">
        <v>20883</v>
      </c>
    </row>
    <row r="12" spans="3:4" ht="16.8" thickTop="1" thickBot="1" x14ac:dyDescent="0.35">
      <c r="C12" s="95">
        <v>13105</v>
      </c>
      <c r="D12" s="96">
        <v>21302</v>
      </c>
    </row>
    <row r="13" spans="3:4" ht="16.8" thickTop="1" thickBot="1" x14ac:dyDescent="0.35">
      <c r="C13" s="95">
        <v>13411</v>
      </c>
      <c r="D13" s="96">
        <v>21819</v>
      </c>
    </row>
    <row r="14" spans="3:4" ht="16.8" thickTop="1" thickBot="1" x14ac:dyDescent="0.35">
      <c r="C14" s="95">
        <v>12983</v>
      </c>
      <c r="D14" s="96">
        <v>19841</v>
      </c>
    </row>
    <row r="15" spans="3:4" ht="16.8" thickTop="1" thickBot="1" x14ac:dyDescent="0.35">
      <c r="C15" s="95">
        <v>12130</v>
      </c>
      <c r="D15" s="96">
        <v>19665</v>
      </c>
    </row>
    <row r="16" spans="3:4" ht="16.8" thickTop="1" thickBot="1" x14ac:dyDescent="0.35">
      <c r="C16" s="156">
        <v>12939.90311846618</v>
      </c>
      <c r="D16" s="96">
        <v>21078.90311846618</v>
      </c>
    </row>
    <row r="17" spans="3:4" ht="16.8" thickTop="1" thickBot="1" x14ac:dyDescent="0.35">
      <c r="C17" s="156">
        <v>16443.073304707832</v>
      </c>
      <c r="D17" s="96">
        <v>23679.073304707832</v>
      </c>
    </row>
    <row r="18" spans="3:4" ht="16.8" thickTop="1" thickBot="1" x14ac:dyDescent="0.35">
      <c r="C18" s="156">
        <v>16507.018921589843</v>
      </c>
      <c r="D18" s="96">
        <v>22975.018921589843</v>
      </c>
    </row>
    <row r="19" spans="3:4" ht="16.8" thickTop="1" thickBot="1" x14ac:dyDescent="0.35">
      <c r="C19" s="156">
        <v>15919.134350728396</v>
      </c>
      <c r="D19" s="96">
        <v>21683.862350728396</v>
      </c>
    </row>
    <row r="20" spans="3:4" ht="16.8" thickTop="1" thickBot="1" x14ac:dyDescent="0.35">
      <c r="C20" s="156">
        <v>15856.488505861904</v>
      </c>
      <c r="D20" s="96">
        <v>22031.937505861904</v>
      </c>
    </row>
    <row r="21" spans="3:4" ht="16.8" thickTop="1" thickBot="1" x14ac:dyDescent="0.35">
      <c r="C21" s="156">
        <v>15630.774903589865</v>
      </c>
      <c r="D21" s="96">
        <v>21524.054903589866</v>
      </c>
    </row>
    <row r="22" spans="3:4" ht="16.8" thickTop="1" thickBot="1" x14ac:dyDescent="0.35">
      <c r="C22" s="156">
        <v>15364.989758312329</v>
      </c>
      <c r="D22" s="96">
        <v>19158.224758312328</v>
      </c>
    </row>
    <row r="23" spans="3:4" ht="16.8" thickTop="1" thickBot="1" x14ac:dyDescent="0.35">
      <c r="C23" s="156">
        <v>15916.597065426022</v>
      </c>
      <c r="D23" s="156">
        <v>15916.597065426022</v>
      </c>
    </row>
    <row r="24" spans="3:4" ht="15" thickTop="1" x14ac:dyDescent="0.3"/>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4.4" x14ac:dyDescent="0.3"/>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G14"/>
  <sheetViews>
    <sheetView workbookViewId="0">
      <selection activeCell="O2" sqref="O2"/>
    </sheetView>
  </sheetViews>
  <sheetFormatPr defaultRowHeight="14.4" x14ac:dyDescent="0.3"/>
  <sheetData>
    <row r="2" spans="2:7" ht="18" thickBot="1" x14ac:dyDescent="0.35">
      <c r="B2" s="2" t="s">
        <v>579</v>
      </c>
    </row>
    <row r="3" spans="2:7" ht="79.2" thickTop="1" thickBot="1" x14ac:dyDescent="0.35">
      <c r="B3" s="284" t="s">
        <v>1</v>
      </c>
      <c r="C3" s="382" t="s">
        <v>6</v>
      </c>
      <c r="D3" s="382"/>
      <c r="E3" s="382" t="s">
        <v>7</v>
      </c>
      <c r="F3" s="382"/>
      <c r="G3" s="382"/>
    </row>
    <row r="4" spans="2:7" ht="63.6" thickTop="1" thickBot="1" x14ac:dyDescent="0.35">
      <c r="B4" s="284" t="s">
        <v>8</v>
      </c>
      <c r="C4" s="284" t="s">
        <v>9</v>
      </c>
      <c r="D4" s="284" t="s">
        <v>10</v>
      </c>
      <c r="E4" s="284" t="s">
        <v>11</v>
      </c>
      <c r="F4" s="284" t="s">
        <v>12</v>
      </c>
      <c r="G4" s="284" t="s">
        <v>13</v>
      </c>
    </row>
    <row r="5" spans="2:7" ht="16.8" thickTop="1" thickBot="1" x14ac:dyDescent="0.35">
      <c r="B5" s="383" t="s">
        <v>14</v>
      </c>
      <c r="C5" s="386" t="s">
        <v>15</v>
      </c>
      <c r="D5" s="387"/>
      <c r="E5" s="387"/>
      <c r="F5" s="387"/>
      <c r="G5" s="388"/>
    </row>
    <row r="6" spans="2:7" ht="16.8" thickTop="1" thickBot="1" x14ac:dyDescent="0.35">
      <c r="B6" s="384"/>
      <c r="C6" s="386" t="s">
        <v>16</v>
      </c>
      <c r="D6" s="387"/>
      <c r="E6" s="387"/>
      <c r="F6" s="387"/>
      <c r="G6" s="388"/>
    </row>
    <row r="7" spans="2:7" ht="16.8" thickTop="1" thickBot="1" x14ac:dyDescent="0.35">
      <c r="B7" s="384"/>
      <c r="C7" s="386" t="s">
        <v>17</v>
      </c>
      <c r="D7" s="387"/>
      <c r="E7" s="387"/>
      <c r="F7" s="387"/>
      <c r="G7" s="388"/>
    </row>
    <row r="8" spans="2:7" ht="16.8" thickTop="1" thickBot="1" x14ac:dyDescent="0.35">
      <c r="B8" s="385"/>
      <c r="C8" s="386" t="s">
        <v>18</v>
      </c>
      <c r="D8" s="387"/>
      <c r="E8" s="387"/>
      <c r="F8" s="387"/>
      <c r="G8" s="388"/>
    </row>
    <row r="9" spans="2:7" ht="63.6" thickTop="1" thickBot="1" x14ac:dyDescent="0.35">
      <c r="B9" s="284" t="s">
        <v>19</v>
      </c>
      <c r="C9" s="384" t="s">
        <v>24</v>
      </c>
      <c r="D9" s="385"/>
      <c r="E9" s="382" t="s">
        <v>25</v>
      </c>
      <c r="F9" s="382"/>
      <c r="G9" s="382"/>
    </row>
    <row r="10" spans="2:7" ht="79.2" thickTop="1" thickBot="1" x14ac:dyDescent="0.35">
      <c r="B10" s="284" t="s">
        <v>26</v>
      </c>
      <c r="C10" s="383" t="s">
        <v>27</v>
      </c>
      <c r="D10" s="385"/>
      <c r="E10" s="384" t="s">
        <v>28</v>
      </c>
      <c r="F10" s="384"/>
      <c r="G10" s="385"/>
    </row>
    <row r="11" spans="2:7" ht="110.4" thickTop="1" thickBot="1" x14ac:dyDescent="0.35">
      <c r="B11" s="284" t="s">
        <v>29</v>
      </c>
      <c r="C11" s="284" t="s">
        <v>30</v>
      </c>
      <c r="D11" s="284"/>
      <c r="E11" s="382" t="s">
        <v>31</v>
      </c>
      <c r="F11" s="382"/>
      <c r="G11" s="284" t="s">
        <v>32</v>
      </c>
    </row>
    <row r="12" spans="2:7" ht="32.4" thickTop="1" thickBot="1" x14ac:dyDescent="0.35">
      <c r="B12" s="284" t="s">
        <v>33</v>
      </c>
      <c r="C12" s="284" t="s">
        <v>35</v>
      </c>
      <c r="D12" s="284" t="s">
        <v>35</v>
      </c>
      <c r="E12" s="284" t="s">
        <v>35</v>
      </c>
      <c r="F12" s="284" t="s">
        <v>35</v>
      </c>
      <c r="G12" s="284" t="s">
        <v>34</v>
      </c>
    </row>
    <row r="13" spans="2:7" ht="32.4" thickTop="1" thickBot="1" x14ac:dyDescent="0.35">
      <c r="B13" s="284" t="s">
        <v>36</v>
      </c>
      <c r="C13" s="382" t="s">
        <v>41</v>
      </c>
      <c r="D13" s="382"/>
      <c r="E13" s="382" t="s">
        <v>42</v>
      </c>
      <c r="F13" s="382"/>
      <c r="G13" s="382"/>
    </row>
    <row r="14" spans="2:7" ht="15" thickTop="1" x14ac:dyDescent="0.3"/>
  </sheetData>
  <mergeCells count="14">
    <mergeCell ref="C13:D13"/>
    <mergeCell ref="E13:G13"/>
    <mergeCell ref="C3:D3"/>
    <mergeCell ref="E3:G3"/>
    <mergeCell ref="B5:B8"/>
    <mergeCell ref="C5:G5"/>
    <mergeCell ref="C6:G6"/>
    <mergeCell ref="C7:G7"/>
    <mergeCell ref="C8:G8"/>
    <mergeCell ref="C9:D9"/>
    <mergeCell ref="E9:G9"/>
    <mergeCell ref="C10:D10"/>
    <mergeCell ref="E10:G10"/>
    <mergeCell ref="E11:F11"/>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FDD9-C4F8-4251-95B6-2711BBDB9278}">
  <dimension ref="B2:D58"/>
  <sheetViews>
    <sheetView tabSelected="1" workbookViewId="0">
      <selection activeCell="D53" sqref="D53"/>
    </sheetView>
  </sheetViews>
  <sheetFormatPr defaultColWidth="8" defaultRowHeight="33.6" customHeight="1" x14ac:dyDescent="0.35"/>
  <cols>
    <col min="1" max="1" width="8" style="1"/>
    <col min="2" max="2" width="123.33203125" style="1" customWidth="1"/>
    <col min="3" max="3" width="5.44140625" style="1" customWidth="1"/>
    <col min="4" max="4" width="74.21875" style="1" customWidth="1"/>
    <col min="5" max="16384" width="8" style="1"/>
  </cols>
  <sheetData>
    <row r="2" spans="2:4" ht="19.2" customHeight="1" x14ac:dyDescent="0.35">
      <c r="B2" s="389" t="s">
        <v>793</v>
      </c>
    </row>
    <row r="3" spans="2:4" ht="19.2" customHeight="1" x14ac:dyDescent="0.35">
      <c r="B3" s="390" t="s">
        <v>798</v>
      </c>
    </row>
    <row r="4" spans="2:4" ht="19.2" customHeight="1" x14ac:dyDescent="0.35">
      <c r="B4" s="390" t="s">
        <v>799</v>
      </c>
    </row>
    <row r="5" spans="2:4" ht="19.2" customHeight="1" x14ac:dyDescent="0.35">
      <c r="B5" s="390" t="s">
        <v>800</v>
      </c>
    </row>
    <row r="6" spans="2:4" ht="19.2" customHeight="1" x14ac:dyDescent="0.35">
      <c r="B6" s="390" t="s">
        <v>801</v>
      </c>
    </row>
    <row r="7" spans="2:4" ht="19.2" customHeight="1" x14ac:dyDescent="0.35">
      <c r="B7" s="390" t="s">
        <v>802</v>
      </c>
    </row>
    <row r="8" spans="2:4" ht="19.2" customHeight="1" x14ac:dyDescent="0.35">
      <c r="B8" s="390" t="s">
        <v>803</v>
      </c>
    </row>
    <row r="9" spans="2:4" ht="20.399999999999999" customHeight="1" x14ac:dyDescent="0.35">
      <c r="B9" s="391" t="s">
        <v>804</v>
      </c>
    </row>
    <row r="10" spans="2:4" ht="33.6" customHeight="1" x14ac:dyDescent="0.35">
      <c r="B10" s="390" t="s">
        <v>805</v>
      </c>
    </row>
    <row r="11" spans="2:4" ht="33.6" customHeight="1" x14ac:dyDescent="0.35">
      <c r="B11" s="390" t="s">
        <v>806</v>
      </c>
    </row>
    <row r="12" spans="2:4" ht="20.399999999999999" customHeight="1" x14ac:dyDescent="0.35">
      <c r="B12" s="1" t="s">
        <v>794</v>
      </c>
      <c r="D12" s="390"/>
    </row>
    <row r="13" spans="2:4" ht="21.6" customHeight="1" x14ac:dyDescent="0.35">
      <c r="B13" s="392" t="s">
        <v>795</v>
      </c>
    </row>
    <row r="14" spans="2:4" ht="21.6" customHeight="1" x14ac:dyDescent="0.35">
      <c r="B14" s="390" t="s">
        <v>807</v>
      </c>
    </row>
    <row r="15" spans="2:4" ht="21.6" customHeight="1" x14ac:dyDescent="0.35">
      <c r="B15" s="1" t="s">
        <v>796</v>
      </c>
    </row>
    <row r="16" spans="2:4" ht="21.6" customHeight="1" x14ac:dyDescent="0.35">
      <c r="B16" s="390" t="s">
        <v>808</v>
      </c>
    </row>
    <row r="17" spans="2:2" ht="21.6" customHeight="1" x14ac:dyDescent="0.35">
      <c r="B17" s="390" t="s">
        <v>809</v>
      </c>
    </row>
    <row r="18" spans="2:2" ht="15" customHeight="1" x14ac:dyDescent="0.35">
      <c r="B18" s="390" t="s">
        <v>810</v>
      </c>
    </row>
    <row r="19" spans="2:2" ht="15" customHeight="1" x14ac:dyDescent="0.35">
      <c r="B19" s="390" t="s">
        <v>811</v>
      </c>
    </row>
    <row r="20" spans="2:2" ht="33.6" customHeight="1" x14ac:dyDescent="0.35">
      <c r="B20" s="390" t="s">
        <v>812</v>
      </c>
    </row>
    <row r="21" spans="2:2" ht="18.600000000000001" customHeight="1" x14ac:dyDescent="0.35">
      <c r="B21" s="390" t="s">
        <v>813</v>
      </c>
    </row>
    <row r="22" spans="2:2" ht="33.6" customHeight="1" x14ac:dyDescent="0.35">
      <c r="B22" s="390" t="s">
        <v>814</v>
      </c>
    </row>
    <row r="23" spans="2:2" ht="24" customHeight="1" x14ac:dyDescent="0.35">
      <c r="B23" s="390" t="s">
        <v>815</v>
      </c>
    </row>
    <row r="24" spans="2:2" ht="33.6" customHeight="1" x14ac:dyDescent="0.35">
      <c r="B24" s="390" t="s">
        <v>816</v>
      </c>
    </row>
    <row r="25" spans="2:2" ht="20.399999999999999" customHeight="1" x14ac:dyDescent="0.35">
      <c r="B25" s="390" t="s">
        <v>817</v>
      </c>
    </row>
    <row r="26" spans="2:2" ht="20.399999999999999" customHeight="1" x14ac:dyDescent="0.35">
      <c r="B26" s="393" t="s">
        <v>818</v>
      </c>
    </row>
    <row r="27" spans="2:2" ht="20.399999999999999" customHeight="1" x14ac:dyDescent="0.35">
      <c r="B27" s="393" t="s">
        <v>819</v>
      </c>
    </row>
    <row r="28" spans="2:2" ht="20.399999999999999" customHeight="1" x14ac:dyDescent="0.35">
      <c r="B28" s="390" t="s">
        <v>820</v>
      </c>
    </row>
    <row r="29" spans="2:2" ht="20.399999999999999" customHeight="1" x14ac:dyDescent="0.35">
      <c r="B29" s="390" t="s">
        <v>821</v>
      </c>
    </row>
    <row r="30" spans="2:2" ht="33.6" customHeight="1" x14ac:dyDescent="0.35">
      <c r="B30" s="392" t="s">
        <v>797</v>
      </c>
    </row>
    <row r="31" spans="2:2" ht="19.2" customHeight="1" x14ac:dyDescent="0.35">
      <c r="B31" s="390" t="s">
        <v>822</v>
      </c>
    </row>
    <row r="32" spans="2:2" ht="19.2" customHeight="1" x14ac:dyDescent="0.35">
      <c r="B32" s="390" t="s">
        <v>823</v>
      </c>
    </row>
    <row r="33" spans="2:2" ht="19.2" customHeight="1" x14ac:dyDescent="0.35">
      <c r="B33" s="390" t="s">
        <v>824</v>
      </c>
    </row>
    <row r="34" spans="2:2" ht="19.2" customHeight="1" x14ac:dyDescent="0.35">
      <c r="B34" s="390" t="s">
        <v>825</v>
      </c>
    </row>
    <row r="35" spans="2:2" ht="19.2" customHeight="1" x14ac:dyDescent="0.35">
      <c r="B35" s="390" t="s">
        <v>826</v>
      </c>
    </row>
    <row r="36" spans="2:2" ht="19.2" customHeight="1" x14ac:dyDescent="0.35">
      <c r="B36" s="390" t="s">
        <v>827</v>
      </c>
    </row>
    <row r="37" spans="2:2" ht="19.2" customHeight="1" x14ac:dyDescent="0.35">
      <c r="B37" s="390" t="s">
        <v>828</v>
      </c>
    </row>
    <row r="38" spans="2:2" ht="19.2" customHeight="1" x14ac:dyDescent="0.35">
      <c r="B38" s="390" t="s">
        <v>829</v>
      </c>
    </row>
    <row r="39" spans="2:2" ht="19.2" customHeight="1" x14ac:dyDescent="0.35">
      <c r="B39" s="390" t="s">
        <v>830</v>
      </c>
    </row>
    <row r="40" spans="2:2" ht="23.4" customHeight="1" x14ac:dyDescent="0.35">
      <c r="B40" s="390" t="s">
        <v>831</v>
      </c>
    </row>
    <row r="41" spans="2:2" ht="32.4" customHeight="1" x14ac:dyDescent="0.35">
      <c r="B41" s="390" t="s">
        <v>832</v>
      </c>
    </row>
    <row r="42" spans="2:2" ht="33.6" customHeight="1" x14ac:dyDescent="0.35">
      <c r="B42" s="390" t="s">
        <v>833</v>
      </c>
    </row>
    <row r="43" spans="2:2" ht="33.6" customHeight="1" x14ac:dyDescent="0.35">
      <c r="B43" s="390" t="s">
        <v>834</v>
      </c>
    </row>
    <row r="44" spans="2:2" ht="33.6" customHeight="1" x14ac:dyDescent="0.35">
      <c r="B44" s="390" t="s">
        <v>835</v>
      </c>
    </row>
    <row r="45" spans="2:2" ht="18" customHeight="1" x14ac:dyDescent="0.35">
      <c r="B45" s="390" t="s">
        <v>836</v>
      </c>
    </row>
    <row r="46" spans="2:2" ht="33.6" customHeight="1" x14ac:dyDescent="0.35">
      <c r="B46" s="390" t="s">
        <v>837</v>
      </c>
    </row>
    <row r="47" spans="2:2" ht="33.6" customHeight="1" x14ac:dyDescent="0.35">
      <c r="B47" s="390" t="s">
        <v>838</v>
      </c>
    </row>
    <row r="48" spans="2:2" ht="33.6" customHeight="1" x14ac:dyDescent="0.35">
      <c r="B48" s="390" t="s">
        <v>839</v>
      </c>
    </row>
    <row r="49" spans="2:2" ht="33.6" customHeight="1" x14ac:dyDescent="0.35">
      <c r="B49" s="390" t="s">
        <v>840</v>
      </c>
    </row>
    <row r="50" spans="2:2" ht="33.6" customHeight="1" x14ac:dyDescent="0.35">
      <c r="B50" s="390" t="s">
        <v>841</v>
      </c>
    </row>
    <row r="51" spans="2:2" ht="33.6" customHeight="1" x14ac:dyDescent="0.35">
      <c r="B51" s="390" t="s">
        <v>842</v>
      </c>
    </row>
    <row r="52" spans="2:2" ht="33.6" customHeight="1" x14ac:dyDescent="0.35">
      <c r="B52" s="390" t="s">
        <v>843</v>
      </c>
    </row>
    <row r="53" spans="2:2" ht="33.6" customHeight="1" x14ac:dyDescent="0.35">
      <c r="B53" s="390" t="s">
        <v>844</v>
      </c>
    </row>
    <row r="54" spans="2:2" ht="33.6" customHeight="1" x14ac:dyDescent="0.35">
      <c r="B54" s="390" t="s">
        <v>845</v>
      </c>
    </row>
    <row r="55" spans="2:2" ht="33.6" customHeight="1" x14ac:dyDescent="0.35">
      <c r="B55" s="390" t="s">
        <v>846</v>
      </c>
    </row>
    <row r="56" spans="2:2" ht="33.6" customHeight="1" x14ac:dyDescent="0.35">
      <c r="B56" s="390" t="s">
        <v>847</v>
      </c>
    </row>
    <row r="57" spans="2:2" ht="33.6" customHeight="1" x14ac:dyDescent="0.35">
      <c r="B57" s="390" t="s">
        <v>848</v>
      </c>
    </row>
    <row r="58" spans="2:2" ht="33.6" customHeight="1" x14ac:dyDescent="0.35">
      <c r="B58" s="390" t="s">
        <v>849</v>
      </c>
    </row>
  </sheetData>
  <hyperlinks>
    <hyperlink ref="B13" r:id="rId1" display="http://radimvalencik.pise.cz/6223-jak-porozumime-marxovi-kdyz-chceme-porozumet-1.html" xr:uid="{28640183-6CDF-450B-B144-99EDC0C1C3BE}"/>
    <hyperlink ref="B30" r:id="rId2" display="https://citaty.net/autori/kenneth-e-boulding/" xr:uid="{D58613A1-B05A-43D6-886E-4D8210E00FFD}"/>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G34"/>
  <sheetViews>
    <sheetView workbookViewId="0">
      <selection activeCell="C3" sqref="C3:G34"/>
    </sheetView>
  </sheetViews>
  <sheetFormatPr defaultColWidth="9.109375" defaultRowHeight="17.399999999999999" x14ac:dyDescent="0.3"/>
  <cols>
    <col min="1" max="3" width="9.109375" style="6"/>
    <col min="4" max="4" width="11.109375" style="6" customWidth="1"/>
    <col min="5" max="5" width="13.44140625" style="6" customWidth="1"/>
    <col min="6" max="6" width="15.33203125" style="6" customWidth="1"/>
    <col min="7" max="7" width="17.88671875" style="6" customWidth="1"/>
    <col min="8" max="16384" width="9.109375" style="6"/>
  </cols>
  <sheetData>
    <row r="3" spans="3:7" ht="18" thickBot="1" x14ac:dyDescent="0.35">
      <c r="C3" s="115" t="s">
        <v>603</v>
      </c>
    </row>
    <row r="4" spans="3:7" ht="18.600000000000001" thickTop="1" thickBot="1" x14ac:dyDescent="0.35">
      <c r="C4" s="119" t="s">
        <v>128</v>
      </c>
      <c r="D4" s="119" t="s">
        <v>54</v>
      </c>
      <c r="E4" s="119" t="s">
        <v>599</v>
      </c>
      <c r="F4" s="119" t="s">
        <v>600</v>
      </c>
      <c r="G4" s="119" t="s">
        <v>598</v>
      </c>
    </row>
    <row r="5" spans="3:7" ht="18.600000000000001" thickTop="1" thickBot="1" x14ac:dyDescent="0.35">
      <c r="C5" s="119"/>
      <c r="D5" s="291" t="s">
        <v>143</v>
      </c>
      <c r="E5" s="292"/>
      <c r="F5" s="292"/>
      <c r="G5" s="293"/>
    </row>
    <row r="6" spans="3:7" ht="18.600000000000001" thickTop="1" thickBot="1" x14ac:dyDescent="0.35">
      <c r="C6" s="120">
        <v>1990</v>
      </c>
      <c r="D6" s="123">
        <v>2118.7268845535232</v>
      </c>
      <c r="E6" s="123">
        <v>2118.7268845535232</v>
      </c>
      <c r="F6" s="124" t="s">
        <v>602</v>
      </c>
      <c r="G6" s="124" t="s">
        <v>602</v>
      </c>
    </row>
    <row r="7" spans="3:7" ht="18.600000000000001" thickTop="1" thickBot="1" x14ac:dyDescent="0.35">
      <c r="C7" s="120">
        <v>1991</v>
      </c>
      <c r="D7" s="123">
        <v>2729.0161574258632</v>
      </c>
      <c r="E7" s="123">
        <v>2729.0161574258632</v>
      </c>
      <c r="F7" s="124" t="s">
        <v>602</v>
      </c>
      <c r="G7" s="124" t="s">
        <v>602</v>
      </c>
    </row>
    <row r="8" spans="3:7" ht="18.600000000000001" thickTop="1" thickBot="1" x14ac:dyDescent="0.35">
      <c r="C8" s="120">
        <v>1992</v>
      </c>
      <c r="D8" s="123">
        <v>2627.2780334836843</v>
      </c>
      <c r="E8" s="123">
        <v>2627.2780334836843</v>
      </c>
      <c r="F8" s="124" t="s">
        <v>602</v>
      </c>
      <c r="G8" s="124" t="s">
        <v>602</v>
      </c>
    </row>
    <row r="9" spans="3:7" ht="18.600000000000001" thickTop="1" thickBot="1" x14ac:dyDescent="0.35">
      <c r="C9" s="120">
        <v>1993</v>
      </c>
      <c r="D9" s="123">
        <v>4161.6154058014863</v>
      </c>
      <c r="E9" s="123">
        <v>1748.1402130825049</v>
      </c>
      <c r="F9" s="123">
        <v>1983.6850146431261</v>
      </c>
      <c r="G9" s="123">
        <v>429.79017807585575</v>
      </c>
    </row>
    <row r="10" spans="3:7" ht="18.600000000000001" thickTop="1" thickBot="1" x14ac:dyDescent="0.35">
      <c r="C10" s="120">
        <v>1994</v>
      </c>
      <c r="D10" s="123">
        <v>9107.84179599253</v>
      </c>
      <c r="E10" s="123">
        <v>1418.6064645249971</v>
      </c>
      <c r="F10" s="123">
        <v>2113.4450444806725</v>
      </c>
      <c r="G10" s="123">
        <v>5575.7902869868612</v>
      </c>
    </row>
    <row r="11" spans="3:7" ht="18.600000000000001" thickTop="1" thickBot="1" x14ac:dyDescent="0.35">
      <c r="C11" s="120">
        <v>1995</v>
      </c>
      <c r="D11" s="123">
        <v>16715.261641835372</v>
      </c>
      <c r="E11" s="123">
        <v>1879.5382263582555</v>
      </c>
      <c r="F11" s="123">
        <v>2649.0015335035555</v>
      </c>
      <c r="G11" s="123">
        <v>12186.721881973563</v>
      </c>
    </row>
    <row r="12" spans="3:7" ht="18.600000000000001" thickTop="1" thickBot="1" x14ac:dyDescent="0.35">
      <c r="C12" s="120">
        <v>1996</v>
      </c>
      <c r="D12" s="123">
        <v>18299.224121439958</v>
      </c>
      <c r="E12" s="123">
        <v>1813.2311101453779</v>
      </c>
      <c r="F12" s="123">
        <v>3176.3127432047081</v>
      </c>
      <c r="G12" s="123">
        <v>13309.680268089871</v>
      </c>
    </row>
    <row r="13" spans="3:7" ht="18.600000000000001" thickTop="1" thickBot="1" x14ac:dyDescent="0.35">
      <c r="C13" s="120">
        <v>1997</v>
      </c>
      <c r="D13" s="123">
        <v>20942.886924269453</v>
      </c>
      <c r="E13" s="123">
        <v>1585.9756379025805</v>
      </c>
      <c r="F13" s="123">
        <v>4054.7343996453774</v>
      </c>
      <c r="G13" s="123">
        <v>15302.176886721492</v>
      </c>
    </row>
    <row r="14" spans="3:7" ht="18.600000000000001" thickTop="1" thickBot="1" x14ac:dyDescent="0.35">
      <c r="C14" s="120">
        <v>1998</v>
      </c>
      <c r="D14" s="123">
        <v>19308.433103361571</v>
      </c>
      <c r="E14" s="123">
        <v>1809.8234372781835</v>
      </c>
      <c r="F14" s="123">
        <v>3250.7509222222775</v>
      </c>
      <c r="G14" s="123">
        <v>14247.858743861112</v>
      </c>
    </row>
    <row r="15" spans="3:7" ht="18.600000000000001" thickTop="1" thickBot="1" x14ac:dyDescent="0.35">
      <c r="C15" s="120">
        <v>1999</v>
      </c>
      <c r="D15" s="123">
        <v>22918.188807202263</v>
      </c>
      <c r="E15" s="123">
        <v>2220.5076195108072</v>
      </c>
      <c r="F15" s="123">
        <v>4072.8345809667421</v>
      </c>
      <c r="G15" s="123">
        <v>16624.846606724717</v>
      </c>
    </row>
    <row r="16" spans="3:7" ht="18.600000000000001" thickTop="1" thickBot="1" x14ac:dyDescent="0.35">
      <c r="C16" s="120">
        <v>2000</v>
      </c>
      <c r="D16" s="123">
        <v>24264.740222370743</v>
      </c>
      <c r="E16" s="123">
        <v>1935.5006715698532</v>
      </c>
      <c r="F16" s="123">
        <v>4488.9543462134416</v>
      </c>
      <c r="G16" s="123">
        <v>17840.28520458745</v>
      </c>
    </row>
    <row r="17" spans="3:7" ht="18.600000000000001" thickTop="1" thickBot="1" x14ac:dyDescent="0.35">
      <c r="C17" s="120">
        <v>2001</v>
      </c>
      <c r="D17" s="123">
        <v>27731.734863489182</v>
      </c>
      <c r="E17" s="123">
        <v>1933.2558913911107</v>
      </c>
      <c r="F17" s="123">
        <v>4754.7651133378504</v>
      </c>
      <c r="G17" s="123">
        <v>21043.71385876022</v>
      </c>
    </row>
    <row r="18" spans="3:7" ht="18.600000000000001" thickTop="1" thickBot="1" x14ac:dyDescent="0.35">
      <c r="C18" s="120">
        <v>2002</v>
      </c>
      <c r="D18" s="123">
        <v>27830.85504244909</v>
      </c>
      <c r="E18" s="123">
        <v>1960.491638802959</v>
      </c>
      <c r="F18" s="123">
        <v>4489.5167460574867</v>
      </c>
      <c r="G18" s="123">
        <v>21380.846657588641</v>
      </c>
    </row>
    <row r="19" spans="3:7" ht="18.600000000000001" thickTop="1" thickBot="1" x14ac:dyDescent="0.35">
      <c r="C19" s="120">
        <v>2003</v>
      </c>
      <c r="D19" s="123">
        <v>32297.977336866265</v>
      </c>
      <c r="E19" s="123">
        <v>2325.1153654999744</v>
      </c>
      <c r="F19" s="123">
        <v>5347.5732849019478</v>
      </c>
      <c r="G19" s="123">
        <v>24625.288686464341</v>
      </c>
    </row>
    <row r="20" spans="3:7" ht="18.600000000000001" thickTop="1" thickBot="1" x14ac:dyDescent="0.35">
      <c r="C20" s="120">
        <v>2004</v>
      </c>
      <c r="D20" s="123">
        <v>36261.374790273352</v>
      </c>
      <c r="E20" s="123">
        <v>3736.9892244394559</v>
      </c>
      <c r="F20" s="123">
        <v>5811.7505418189403</v>
      </c>
      <c r="G20" s="123">
        <v>26712.635024014959</v>
      </c>
    </row>
    <row r="21" spans="3:7" ht="18.600000000000001" thickTop="1" thickBot="1" x14ac:dyDescent="0.35">
      <c r="C21" s="120">
        <v>2005</v>
      </c>
      <c r="D21" s="123">
        <v>38788.98151552974</v>
      </c>
      <c r="E21" s="123">
        <v>4106.2635101610085</v>
      </c>
      <c r="F21" s="123">
        <v>6769.0496016916841</v>
      </c>
      <c r="G21" s="123">
        <v>27913.668403677049</v>
      </c>
    </row>
    <row r="22" spans="3:7" ht="18.600000000000001" thickTop="1" thickBot="1" x14ac:dyDescent="0.35">
      <c r="C22" s="120">
        <v>2006</v>
      </c>
      <c r="D22" s="123">
        <v>43291.121159383714</v>
      </c>
      <c r="E22" s="123">
        <v>4344.518205724612</v>
      </c>
      <c r="F22" s="123">
        <v>7936.7294285016042</v>
      </c>
      <c r="G22" s="123">
        <v>31009.873525157498</v>
      </c>
    </row>
    <row r="23" spans="3:7" ht="18.600000000000001" thickTop="1" thickBot="1" x14ac:dyDescent="0.35">
      <c r="C23" s="120">
        <v>2007</v>
      </c>
      <c r="D23" s="123">
        <v>46349.023187024766</v>
      </c>
      <c r="E23" s="123">
        <v>4448.4808415754842</v>
      </c>
      <c r="F23" s="123">
        <v>7894.0999587208462</v>
      </c>
      <c r="G23" s="123">
        <v>34006.442386728442</v>
      </c>
    </row>
    <row r="24" spans="3:7" ht="18.600000000000001" thickTop="1" thickBot="1" x14ac:dyDescent="0.35">
      <c r="C24" s="120">
        <v>2008</v>
      </c>
      <c r="D24" s="123">
        <v>45853.130199087478</v>
      </c>
      <c r="E24" s="123">
        <v>4565.8151253319274</v>
      </c>
      <c r="F24" s="123">
        <v>7574.3362186472687</v>
      </c>
      <c r="G24" s="123">
        <v>33712.978855108282</v>
      </c>
    </row>
    <row r="25" spans="3:7" ht="18.600000000000001" thickTop="1" thickBot="1" x14ac:dyDescent="0.35">
      <c r="C25" s="120">
        <v>2009</v>
      </c>
      <c r="D25" s="123">
        <v>40636.487402380873</v>
      </c>
      <c r="E25" s="123">
        <v>4382.9264290394567</v>
      </c>
      <c r="F25" s="123">
        <v>7350.5908396098594</v>
      </c>
      <c r="G25" s="123">
        <v>28902.970133731556</v>
      </c>
    </row>
    <row r="26" spans="3:7" ht="18.600000000000001" thickTop="1" thickBot="1" x14ac:dyDescent="0.35">
      <c r="C26" s="122">
        <v>2010</v>
      </c>
      <c r="D26" s="123">
        <v>45354.500066908877</v>
      </c>
      <c r="E26" s="123">
        <v>4518.3070434151487</v>
      </c>
      <c r="F26" s="123">
        <v>8421.5960750510312</v>
      </c>
      <c r="G26" s="123">
        <v>32414.596948442697</v>
      </c>
    </row>
    <row r="27" spans="3:7" ht="18.600000000000001" thickTop="1" thickBot="1" x14ac:dyDescent="0.35">
      <c r="C27" s="117">
        <v>2011</v>
      </c>
      <c r="D27" s="123">
        <v>52182.518132774712</v>
      </c>
      <c r="E27" s="123">
        <v>4445.2344335090638</v>
      </c>
      <c r="F27" s="123">
        <v>11997.838871198766</v>
      </c>
      <c r="G27" s="123">
        <v>35739.44482806688</v>
      </c>
    </row>
    <row r="28" spans="3:7" ht="18.600000000000001" thickTop="1" thickBot="1" x14ac:dyDescent="0.35">
      <c r="C28" s="117">
        <v>2012</v>
      </c>
      <c r="D28" s="123">
        <v>51568.542575360778</v>
      </c>
      <c r="E28" s="123">
        <v>4201.6212829048109</v>
      </c>
      <c r="F28" s="123">
        <v>12305.397638685032</v>
      </c>
      <c r="G28" s="123">
        <v>35061.523653770935</v>
      </c>
    </row>
    <row r="29" spans="3:7" ht="18.600000000000001" thickTop="1" thickBot="1" x14ac:dyDescent="0.35">
      <c r="C29" s="117">
        <v>2013</v>
      </c>
      <c r="D29" s="123">
        <v>51125.221811717209</v>
      </c>
      <c r="E29" s="123">
        <v>5081.167545593501</v>
      </c>
      <c r="F29" s="123">
        <v>10837.966805134894</v>
      </c>
      <c r="G29" s="123">
        <v>35206.087460988812</v>
      </c>
    </row>
    <row r="30" spans="3:7" ht="19.2" thickTop="1" thickBot="1" x14ac:dyDescent="0.4">
      <c r="C30" s="117">
        <v>2014</v>
      </c>
      <c r="D30" s="123">
        <v>52108.294939525098</v>
      </c>
      <c r="E30" s="123">
        <v>5018.5217007270085</v>
      </c>
      <c r="F30" s="125">
        <v>10837.966805134894</v>
      </c>
      <c r="G30" s="123">
        <v>36251.806433663194</v>
      </c>
    </row>
    <row r="31" spans="3:7" ht="19.2" thickTop="1" thickBot="1" x14ac:dyDescent="0.4">
      <c r="C31" s="117">
        <v>2015</v>
      </c>
      <c r="D31" s="123">
        <v>51142.183670410945</v>
      </c>
      <c r="E31" s="123">
        <v>4792.8080984549706</v>
      </c>
      <c r="F31" s="125">
        <v>10837.966805134894</v>
      </c>
      <c r="G31" s="123">
        <v>35511.408766821078</v>
      </c>
    </row>
    <row r="32" spans="3:7" ht="19.2" thickTop="1" thickBot="1" x14ac:dyDescent="0.4">
      <c r="C32" s="117">
        <v>2016</v>
      </c>
      <c r="D32" s="123">
        <v>48577.600319113983</v>
      </c>
      <c r="E32" s="123">
        <v>4527.0229531774348</v>
      </c>
      <c r="F32" s="125">
        <v>10837.966805134894</v>
      </c>
      <c r="G32" s="123">
        <v>33212.610560801651</v>
      </c>
    </row>
    <row r="33" spans="3:7" ht="19.2" thickTop="1" thickBot="1" x14ac:dyDescent="0.4">
      <c r="C33" s="117">
        <v>2017</v>
      </c>
      <c r="D33" s="123">
        <v>49010.795672692657</v>
      </c>
      <c r="E33" s="123">
        <v>5078.6302602911273</v>
      </c>
      <c r="F33" s="125">
        <v>10837.966805134894</v>
      </c>
      <c r="G33" s="123">
        <v>33094.198607266633</v>
      </c>
    </row>
    <row r="34" spans="3:7" ht="18" thickTop="1" x14ac:dyDescent="0.3">
      <c r="C34" s="6" t="s">
        <v>604</v>
      </c>
    </row>
  </sheetData>
  <mergeCells count="1">
    <mergeCell ref="D5:G5"/>
  </mergeCells>
  <pageMargins left="0.7" right="0.7" top="0.78740157499999996" bottom="0.78740157499999996"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zoomScale="140" zoomScaleNormal="140" workbookViewId="0">
      <selection activeCell="B2" sqref="B2:I2"/>
    </sheetView>
  </sheetViews>
  <sheetFormatPr defaultRowHeight="14.4" x14ac:dyDescent="0.3"/>
  <cols>
    <col min="2" max="2" width="11.33203125" customWidth="1"/>
    <col min="3" max="3" width="19" customWidth="1"/>
  </cols>
  <sheetData>
    <row r="2" spans="2:9" ht="16.2" thickBot="1" x14ac:dyDescent="0.35">
      <c r="B2" s="296" t="s">
        <v>605</v>
      </c>
      <c r="C2" s="296"/>
      <c r="D2" s="296"/>
      <c r="E2" s="296"/>
      <c r="F2" s="296"/>
      <c r="G2" s="296"/>
      <c r="H2" s="296"/>
      <c r="I2" s="296"/>
    </row>
    <row r="3" spans="2:9" ht="16.8" thickTop="1" thickBot="1" x14ac:dyDescent="0.35">
      <c r="B3" s="294" t="s">
        <v>68</v>
      </c>
      <c r="C3" s="295"/>
      <c r="D3" s="11" t="s">
        <v>69</v>
      </c>
      <c r="E3" s="11" t="s">
        <v>70</v>
      </c>
      <c r="F3" s="11" t="s">
        <v>71</v>
      </c>
      <c r="G3" s="11" t="s">
        <v>72</v>
      </c>
      <c r="H3" s="11" t="s">
        <v>73</v>
      </c>
      <c r="I3" s="12" t="s">
        <v>54</v>
      </c>
    </row>
    <row r="4" spans="2:9" ht="27.75" customHeight="1" thickTop="1" thickBot="1" x14ac:dyDescent="0.35">
      <c r="B4" s="297" t="s">
        <v>74</v>
      </c>
      <c r="C4" s="14" t="s">
        <v>75</v>
      </c>
      <c r="D4" s="15">
        <v>60.436</v>
      </c>
      <c r="E4" s="15">
        <v>23.327999999999999</v>
      </c>
      <c r="F4" s="15">
        <v>1.5009999999999999</v>
      </c>
      <c r="G4" s="15">
        <v>0</v>
      </c>
      <c r="H4" s="15">
        <v>2.7949999999999999</v>
      </c>
      <c r="I4" s="15">
        <v>88.06</v>
      </c>
    </row>
    <row r="5" spans="2:9" ht="16.5" customHeight="1" thickTop="1" thickBot="1" x14ac:dyDescent="0.35">
      <c r="B5" s="298"/>
      <c r="C5" s="14" t="s">
        <v>76</v>
      </c>
      <c r="D5" s="15">
        <v>7.9000000000000001E-2</v>
      </c>
      <c r="E5" s="15">
        <v>0.1</v>
      </c>
      <c r="F5" s="15">
        <v>0</v>
      </c>
      <c r="G5" s="15">
        <v>0</v>
      </c>
      <c r="H5" s="15">
        <v>1.8939999999999999</v>
      </c>
      <c r="I5" s="15">
        <v>2.073</v>
      </c>
    </row>
    <row r="6" spans="2:9" ht="18" customHeight="1" thickTop="1" thickBot="1" x14ac:dyDescent="0.35">
      <c r="B6" s="298"/>
      <c r="C6" s="14" t="s">
        <v>77</v>
      </c>
      <c r="D6" s="15">
        <v>5.1929999999999996</v>
      </c>
      <c r="E6" s="15">
        <v>12.528</v>
      </c>
      <c r="F6" s="15">
        <v>0</v>
      </c>
      <c r="G6" s="15">
        <v>0</v>
      </c>
      <c r="H6" s="15">
        <v>14.675000000000001</v>
      </c>
      <c r="I6" s="15">
        <v>32.396000000000001</v>
      </c>
    </row>
    <row r="7" spans="2:9" ht="29.25" customHeight="1" thickTop="1" thickBot="1" x14ac:dyDescent="0.35">
      <c r="B7" s="298"/>
      <c r="C7" s="14" t="s">
        <v>78</v>
      </c>
      <c r="D7" s="15">
        <v>3.6139999999999999</v>
      </c>
      <c r="E7" s="15">
        <v>3.9E-2</v>
      </c>
      <c r="F7" s="15">
        <v>0</v>
      </c>
      <c r="G7" s="15">
        <v>0</v>
      </c>
      <c r="H7" s="15">
        <v>2.5999999999999999E-2</v>
      </c>
      <c r="I7" s="15">
        <v>3.68</v>
      </c>
    </row>
    <row r="8" spans="2:9" ht="28.5" customHeight="1" thickTop="1" thickBot="1" x14ac:dyDescent="0.35">
      <c r="B8" s="298"/>
      <c r="C8" s="14" t="s">
        <v>79</v>
      </c>
      <c r="D8" s="15">
        <v>0</v>
      </c>
      <c r="E8" s="15">
        <v>0</v>
      </c>
      <c r="F8" s="15">
        <v>0</v>
      </c>
      <c r="G8" s="15">
        <v>0</v>
      </c>
      <c r="H8" s="15">
        <v>0</v>
      </c>
      <c r="I8" s="15">
        <v>0</v>
      </c>
    </row>
    <row r="9" spans="2:9" ht="33" customHeight="1" thickTop="1" thickBot="1" x14ac:dyDescent="0.35">
      <c r="B9" s="299"/>
      <c r="C9" s="16" t="s">
        <v>80</v>
      </c>
      <c r="D9" s="17">
        <v>69.322000000000003</v>
      </c>
      <c r="E9" s="17">
        <v>35.994999999999997</v>
      </c>
      <c r="F9" s="17">
        <v>1.5009999999999999</v>
      </c>
      <c r="G9" s="17">
        <v>0</v>
      </c>
      <c r="H9" s="17">
        <v>19.390999999999998</v>
      </c>
      <c r="I9" s="17">
        <v>126.209</v>
      </c>
    </row>
    <row r="10" spans="2:9" ht="36" customHeight="1" thickTop="1" thickBot="1" x14ac:dyDescent="0.35">
      <c r="B10" s="300" t="s">
        <v>81</v>
      </c>
      <c r="C10" s="14" t="s">
        <v>82</v>
      </c>
      <c r="D10" s="15">
        <v>1.6E-2</v>
      </c>
      <c r="E10" s="15">
        <v>0</v>
      </c>
      <c r="F10" s="15">
        <v>0</v>
      </c>
      <c r="G10" s="15">
        <v>0</v>
      </c>
      <c r="H10" s="15">
        <v>1.6E-2</v>
      </c>
      <c r="I10" s="15">
        <v>3.2000000000000001E-2</v>
      </c>
    </row>
    <row r="11" spans="2:9" ht="23.25" customHeight="1" thickTop="1" thickBot="1" x14ac:dyDescent="0.35">
      <c r="B11" s="301"/>
      <c r="C11" s="14" t="s">
        <v>83</v>
      </c>
      <c r="D11" s="15">
        <v>1.833</v>
      </c>
      <c r="E11" s="15">
        <v>0</v>
      </c>
      <c r="F11" s="15">
        <v>0</v>
      </c>
      <c r="G11" s="15">
        <v>0</v>
      </c>
      <c r="H11" s="15">
        <v>4.2999999999999997E-2</v>
      </c>
      <c r="I11" s="15">
        <v>1.8759999999999999</v>
      </c>
    </row>
    <row r="12" spans="2:9" ht="23.25" customHeight="1" thickTop="1" thickBot="1" x14ac:dyDescent="0.35">
      <c r="B12" s="301"/>
      <c r="C12" s="14" t="s">
        <v>84</v>
      </c>
      <c r="D12" s="15">
        <v>1.5</v>
      </c>
      <c r="E12" s="15">
        <v>0</v>
      </c>
      <c r="F12" s="15">
        <v>0</v>
      </c>
      <c r="G12" s="15">
        <v>0</v>
      </c>
      <c r="H12" s="15">
        <v>1.2E-2</v>
      </c>
      <c r="I12" s="15">
        <v>1.512</v>
      </c>
    </row>
    <row r="13" spans="2:9" ht="16.8" thickTop="1" thickBot="1" x14ac:dyDescent="0.35">
      <c r="B13" s="302"/>
      <c r="C13" s="16" t="s">
        <v>54</v>
      </c>
      <c r="D13" s="17">
        <v>3.3490000000000002</v>
      </c>
      <c r="E13" s="17">
        <v>0</v>
      </c>
      <c r="F13" s="17">
        <v>0</v>
      </c>
      <c r="G13" s="17">
        <v>0</v>
      </c>
      <c r="H13" s="17">
        <v>7.0999999999999994E-2</v>
      </c>
      <c r="I13" s="17">
        <v>3.42</v>
      </c>
    </row>
    <row r="14" spans="2:9" ht="32.25" customHeight="1" thickTop="1" thickBot="1" x14ac:dyDescent="0.35">
      <c r="B14" s="297" t="s">
        <v>85</v>
      </c>
      <c r="C14" s="14" t="s">
        <v>86</v>
      </c>
      <c r="D14" s="15">
        <v>0</v>
      </c>
      <c r="E14" s="15">
        <v>3.3000000000000002E-2</v>
      </c>
      <c r="F14" s="15">
        <v>5.1999999999999998E-2</v>
      </c>
      <c r="G14" s="15">
        <v>5.2270000000000003</v>
      </c>
      <c r="H14" s="15">
        <v>1.2E-2</v>
      </c>
      <c r="I14" s="15">
        <v>5.3250000000000002</v>
      </c>
    </row>
    <row r="15" spans="2:9" ht="41.25" customHeight="1" thickTop="1" thickBot="1" x14ac:dyDescent="0.35">
      <c r="B15" s="298"/>
      <c r="C15" s="14" t="s">
        <v>87</v>
      </c>
      <c r="D15" s="15">
        <v>27.956</v>
      </c>
      <c r="E15" s="15">
        <v>1.7470000000000001</v>
      </c>
      <c r="F15" s="15">
        <v>0.151</v>
      </c>
      <c r="G15" s="15">
        <v>1.748</v>
      </c>
      <c r="H15" s="15">
        <v>0</v>
      </c>
      <c r="I15" s="15">
        <v>31.602</v>
      </c>
    </row>
    <row r="16" spans="2:9" ht="34.5" customHeight="1" thickTop="1" thickBot="1" x14ac:dyDescent="0.35">
      <c r="B16" s="298"/>
      <c r="C16" s="14" t="s">
        <v>88</v>
      </c>
      <c r="D16" s="15">
        <v>6.4119999999999999</v>
      </c>
      <c r="E16" s="15">
        <v>0.221</v>
      </c>
      <c r="F16" s="15">
        <v>1.9E-2</v>
      </c>
      <c r="G16" s="15">
        <v>1.0449999999999999</v>
      </c>
      <c r="H16" s="15">
        <v>0</v>
      </c>
      <c r="I16" s="15">
        <v>7.6970000000000001</v>
      </c>
    </row>
    <row r="17" spans="2:9" ht="32.25" customHeight="1" thickTop="1" thickBot="1" x14ac:dyDescent="0.35">
      <c r="B17" s="298"/>
      <c r="C17" s="14" t="s">
        <v>89</v>
      </c>
      <c r="D17" s="15">
        <v>6.65</v>
      </c>
      <c r="E17" s="15">
        <v>0</v>
      </c>
      <c r="F17" s="15">
        <v>0</v>
      </c>
      <c r="G17" s="15">
        <v>0</v>
      </c>
      <c r="H17" s="15">
        <v>0</v>
      </c>
      <c r="I17" s="15">
        <v>6.65</v>
      </c>
    </row>
    <row r="18" spans="2:9" ht="16.8" thickTop="1" thickBot="1" x14ac:dyDescent="0.35">
      <c r="B18" s="299"/>
      <c r="C18" s="16" t="s">
        <v>54</v>
      </c>
      <c r="D18" s="17">
        <v>41.017000000000003</v>
      </c>
      <c r="E18" s="17">
        <v>2.0009999999999999</v>
      </c>
      <c r="F18" s="17">
        <v>0.222</v>
      </c>
      <c r="G18" s="17">
        <v>8.02</v>
      </c>
      <c r="H18" s="17">
        <v>1.2E-2</v>
      </c>
      <c r="I18" s="17">
        <v>51.273000000000003</v>
      </c>
    </row>
    <row r="19" spans="2:9" ht="16.8" thickTop="1" thickBot="1" x14ac:dyDescent="0.35">
      <c r="B19" s="297" t="s">
        <v>90</v>
      </c>
      <c r="C19" s="14" t="s">
        <v>91</v>
      </c>
      <c r="D19" s="15">
        <v>19.728999999999999</v>
      </c>
      <c r="E19" s="15">
        <v>9.6000000000000002E-2</v>
      </c>
      <c r="F19" s="15">
        <v>0.01</v>
      </c>
      <c r="G19" s="15">
        <v>0</v>
      </c>
      <c r="H19" s="15">
        <v>0.01</v>
      </c>
      <c r="I19" s="15">
        <v>19.846</v>
      </c>
    </row>
    <row r="20" spans="2:9" ht="23.25" customHeight="1" thickTop="1" thickBot="1" x14ac:dyDescent="0.35">
      <c r="B20" s="298"/>
      <c r="C20" s="14" t="s">
        <v>92</v>
      </c>
      <c r="D20" s="15">
        <v>12.782999999999999</v>
      </c>
      <c r="E20" s="15">
        <v>0.78300000000000003</v>
      </c>
      <c r="F20" s="15">
        <v>0</v>
      </c>
      <c r="G20" s="15">
        <v>0.01</v>
      </c>
      <c r="H20" s="15">
        <v>1.74</v>
      </c>
      <c r="I20" s="15">
        <v>15.316000000000001</v>
      </c>
    </row>
    <row r="21" spans="2:9" ht="51" customHeight="1" thickTop="1" thickBot="1" x14ac:dyDescent="0.35">
      <c r="B21" s="298"/>
      <c r="C21" s="14" t="s">
        <v>93</v>
      </c>
      <c r="D21" s="15">
        <v>12.62</v>
      </c>
      <c r="E21" s="15">
        <v>0.216</v>
      </c>
      <c r="F21" s="15">
        <v>3.0000000000000001E-3</v>
      </c>
      <c r="G21" s="15">
        <v>8.7999999999999995E-2</v>
      </c>
      <c r="H21" s="15">
        <v>1.0049999999999999</v>
      </c>
      <c r="I21" s="15">
        <v>13.933</v>
      </c>
    </row>
    <row r="22" spans="2:9" ht="27.75" customHeight="1" thickTop="1" thickBot="1" x14ac:dyDescent="0.35">
      <c r="B22" s="298"/>
      <c r="C22" s="14" t="s">
        <v>94</v>
      </c>
      <c r="D22" s="15">
        <v>2.4</v>
      </c>
      <c r="E22" s="15">
        <v>0.03</v>
      </c>
      <c r="F22" s="15">
        <v>1E-3</v>
      </c>
      <c r="G22" s="15">
        <v>1.6E-2</v>
      </c>
      <c r="H22" s="15">
        <v>8.1000000000000003E-2</v>
      </c>
      <c r="I22" s="15">
        <v>2.5289999999999999</v>
      </c>
    </row>
    <row r="23" spans="2:9" ht="35.25" customHeight="1" thickTop="1" thickBot="1" x14ac:dyDescent="0.35">
      <c r="B23" s="298"/>
      <c r="C23" s="14" t="s">
        <v>95</v>
      </c>
      <c r="D23" s="15">
        <v>10.782999999999999</v>
      </c>
      <c r="E23" s="15">
        <v>0.64800000000000002</v>
      </c>
      <c r="F23" s="15">
        <v>8.0000000000000002E-3</v>
      </c>
      <c r="G23" s="15">
        <v>0.67200000000000004</v>
      </c>
      <c r="H23" s="15">
        <v>0.67900000000000005</v>
      </c>
      <c r="I23" s="18">
        <v>12.791</v>
      </c>
    </row>
    <row r="24" spans="2:9" ht="36.75" customHeight="1" thickTop="1" thickBot="1" x14ac:dyDescent="0.35">
      <c r="B24" s="298"/>
      <c r="C24" s="14" t="s">
        <v>96</v>
      </c>
      <c r="D24" s="15">
        <v>2.2400000000000002</v>
      </c>
      <c r="E24" s="15">
        <v>0</v>
      </c>
      <c r="F24" s="15">
        <v>0</v>
      </c>
      <c r="G24" s="15">
        <v>0</v>
      </c>
      <c r="H24" s="15">
        <v>0</v>
      </c>
      <c r="I24" s="15">
        <v>2.2400000000000002</v>
      </c>
    </row>
    <row r="25" spans="2:9" ht="24" customHeight="1" thickTop="1" thickBot="1" x14ac:dyDescent="0.35">
      <c r="B25" s="298"/>
      <c r="C25" s="14" t="s">
        <v>97</v>
      </c>
      <c r="D25" s="15">
        <v>8.8879999999999999</v>
      </c>
      <c r="E25" s="15">
        <v>0</v>
      </c>
      <c r="F25" s="15">
        <v>0</v>
      </c>
      <c r="G25" s="15">
        <v>0</v>
      </c>
      <c r="H25" s="15">
        <v>0</v>
      </c>
      <c r="I25" s="15">
        <v>8.8879999999999999</v>
      </c>
    </row>
    <row r="26" spans="2:9" ht="32.25" customHeight="1" thickTop="1" thickBot="1" x14ac:dyDescent="0.35">
      <c r="B26" s="298"/>
      <c r="C26" s="14" t="s">
        <v>98</v>
      </c>
      <c r="D26" s="15">
        <v>2.9740000000000002</v>
      </c>
      <c r="E26" s="15">
        <v>0</v>
      </c>
      <c r="F26" s="15">
        <v>0</v>
      </c>
      <c r="G26" s="15">
        <v>0</v>
      </c>
      <c r="H26" s="15">
        <v>0.26700000000000002</v>
      </c>
      <c r="I26" s="15">
        <v>3.2410000000000001</v>
      </c>
    </row>
    <row r="27" spans="2:9" ht="36" customHeight="1" thickTop="1" thickBot="1" x14ac:dyDescent="0.35">
      <c r="B27" s="298"/>
      <c r="C27" s="14" t="s">
        <v>99</v>
      </c>
      <c r="D27" s="15">
        <v>0.32200000000000001</v>
      </c>
      <c r="E27" s="15">
        <v>2E-3</v>
      </c>
      <c r="F27" s="15">
        <v>0</v>
      </c>
      <c r="G27" s="15">
        <v>0</v>
      </c>
      <c r="H27" s="15">
        <v>5.0000000000000001E-3</v>
      </c>
      <c r="I27" s="15">
        <v>0.32900000000000001</v>
      </c>
    </row>
    <row r="28" spans="2:9" ht="19.5" customHeight="1" thickTop="1" thickBot="1" x14ac:dyDescent="0.35">
      <c r="B28" s="13"/>
      <c r="C28" s="14" t="s">
        <v>100</v>
      </c>
      <c r="D28" s="15">
        <v>0</v>
      </c>
      <c r="E28" s="15">
        <v>0</v>
      </c>
      <c r="F28" s="15">
        <v>0</v>
      </c>
      <c r="G28" s="15">
        <v>0</v>
      </c>
      <c r="H28" s="15">
        <v>0</v>
      </c>
      <c r="I28" s="15">
        <v>0</v>
      </c>
    </row>
    <row r="29" spans="2:9" ht="21" customHeight="1" thickTop="1" thickBot="1" x14ac:dyDescent="0.35">
      <c r="B29" s="303" t="s">
        <v>101</v>
      </c>
      <c r="C29" s="304"/>
      <c r="D29" s="15">
        <v>72.741</v>
      </c>
      <c r="E29" s="15">
        <v>1.776</v>
      </c>
      <c r="F29" s="15">
        <v>2.3E-2</v>
      </c>
      <c r="G29" s="15">
        <v>0.78600000000000003</v>
      </c>
      <c r="H29" s="15">
        <v>3.7879999999999998</v>
      </c>
      <c r="I29" s="18">
        <v>79.114000000000004</v>
      </c>
    </row>
    <row r="30" spans="2:9" ht="26.25" customHeight="1" thickTop="1" thickBot="1" x14ac:dyDescent="0.35">
      <c r="B30" s="294" t="s">
        <v>102</v>
      </c>
      <c r="C30" s="295"/>
      <c r="D30" s="17">
        <v>186.428</v>
      </c>
      <c r="E30" s="17">
        <v>39.773000000000003</v>
      </c>
      <c r="F30" s="17">
        <v>1.7470000000000001</v>
      </c>
      <c r="G30" s="17">
        <v>8.8070000000000004</v>
      </c>
      <c r="H30" s="17">
        <v>23.262</v>
      </c>
      <c r="I30" s="19">
        <v>260.01600000000002</v>
      </c>
    </row>
    <row r="31" spans="2:9" ht="31.5" customHeight="1" thickTop="1" thickBot="1" x14ac:dyDescent="0.35">
      <c r="B31" s="305" t="s">
        <v>103</v>
      </c>
      <c r="C31" s="306"/>
      <c r="D31" s="15">
        <v>-71.81</v>
      </c>
      <c r="E31" s="15">
        <v>-1.1990000000000001</v>
      </c>
      <c r="F31" s="15">
        <v>0</v>
      </c>
      <c r="G31" s="15">
        <v>0</v>
      </c>
      <c r="H31" s="15">
        <v>-3.5609999999999999</v>
      </c>
      <c r="I31" s="18">
        <v>-76.569999999999993</v>
      </c>
    </row>
    <row r="32" spans="2:9" ht="16.8" thickTop="1" thickBot="1" x14ac:dyDescent="0.35">
      <c r="B32" s="305" t="s">
        <v>104</v>
      </c>
      <c r="C32" s="306"/>
      <c r="D32" s="15">
        <v>10.619</v>
      </c>
      <c r="E32" s="15">
        <v>0</v>
      </c>
      <c r="F32" s="15">
        <v>0</v>
      </c>
      <c r="G32" s="15">
        <v>0</v>
      </c>
      <c r="H32" s="15">
        <v>0</v>
      </c>
      <c r="I32" s="18">
        <v>10.619</v>
      </c>
    </row>
    <row r="33" spans="2:9" ht="28.5" customHeight="1" thickTop="1" thickBot="1" x14ac:dyDescent="0.35">
      <c r="B33" s="294" t="s">
        <v>105</v>
      </c>
      <c r="C33" s="295"/>
      <c r="D33" s="17">
        <v>104.41</v>
      </c>
      <c r="E33" s="17">
        <v>38.573</v>
      </c>
      <c r="F33" s="17">
        <v>1.7470000000000001</v>
      </c>
      <c r="G33" s="17">
        <v>8.8070000000000004</v>
      </c>
      <c r="H33" s="17">
        <v>19.701000000000001</v>
      </c>
      <c r="I33" s="19">
        <v>173.28</v>
      </c>
    </row>
    <row r="34" spans="2:9" ht="20.25" customHeight="1" thickTop="1" thickBot="1" x14ac:dyDescent="0.35">
      <c r="B34" s="294" t="s">
        <v>106</v>
      </c>
      <c r="C34" s="295"/>
      <c r="D34" s="15">
        <v>49.44</v>
      </c>
      <c r="E34" s="15">
        <v>5.6059999999999999</v>
      </c>
      <c r="F34" s="20">
        <v>0.14000000000000001</v>
      </c>
      <c r="G34" s="15">
        <v>3.4369999999999998</v>
      </c>
      <c r="H34" s="15">
        <v>-0.96</v>
      </c>
      <c r="I34" s="18">
        <v>57.64</v>
      </c>
    </row>
    <row r="35" spans="2:9" ht="24.75" customHeight="1" thickTop="1" thickBot="1" x14ac:dyDescent="0.35">
      <c r="B35" s="294" t="s">
        <v>107</v>
      </c>
      <c r="C35" s="295"/>
      <c r="D35" s="17">
        <v>54.97</v>
      </c>
      <c r="E35" s="17">
        <v>32.966999999999999</v>
      </c>
      <c r="F35" s="17">
        <v>1.607</v>
      </c>
      <c r="G35" s="17">
        <v>5.3689999999999998</v>
      </c>
      <c r="H35" s="17">
        <v>20.661000000000001</v>
      </c>
      <c r="I35" s="19">
        <v>115.574</v>
      </c>
    </row>
    <row r="36" spans="2:9" ht="15" thickTop="1" x14ac:dyDescent="0.3"/>
  </sheetData>
  <mergeCells count="13">
    <mergeCell ref="B33:C33"/>
    <mergeCell ref="B34:C34"/>
    <mergeCell ref="B35:C35"/>
    <mergeCell ref="B2:I2"/>
    <mergeCell ref="B14:B18"/>
    <mergeCell ref="B19:B27"/>
    <mergeCell ref="B4:B9"/>
    <mergeCell ref="B3:C3"/>
    <mergeCell ref="B10:B13"/>
    <mergeCell ref="B29:C29"/>
    <mergeCell ref="B30:C30"/>
    <mergeCell ref="B31:C31"/>
    <mergeCell ref="B32:C3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33"/>
  <sheetViews>
    <sheetView topLeftCell="A21" zoomScale="130" zoomScaleNormal="130" workbookViewId="0">
      <selection activeCell="B2" sqref="B2:J2"/>
    </sheetView>
  </sheetViews>
  <sheetFormatPr defaultRowHeight="14.4" x14ac:dyDescent="0.3"/>
  <sheetData>
    <row r="2" spans="2:10" ht="16.2" thickBot="1" x14ac:dyDescent="0.35">
      <c r="B2" s="296" t="s">
        <v>606</v>
      </c>
      <c r="C2" s="296"/>
      <c r="D2" s="296"/>
      <c r="E2" s="296"/>
      <c r="F2" s="296"/>
      <c r="G2" s="296"/>
      <c r="H2" s="296"/>
      <c r="I2" s="296"/>
      <c r="J2" s="296"/>
    </row>
    <row r="3" spans="2:10" ht="48" thickTop="1" thickBot="1" x14ac:dyDescent="0.35">
      <c r="B3" s="21" t="s">
        <v>108</v>
      </c>
      <c r="C3" s="22" t="s">
        <v>109</v>
      </c>
      <c r="D3" s="22" t="s">
        <v>110</v>
      </c>
      <c r="E3" s="22" t="s">
        <v>111</v>
      </c>
      <c r="F3" s="22" t="s">
        <v>112</v>
      </c>
      <c r="G3" s="22" t="s">
        <v>113</v>
      </c>
      <c r="H3" s="22" t="s">
        <v>114</v>
      </c>
      <c r="I3" s="22" t="s">
        <v>54</v>
      </c>
      <c r="J3" s="22" t="s">
        <v>115</v>
      </c>
    </row>
    <row r="4" spans="2:10" ht="16.8" thickTop="1" thickBot="1" x14ac:dyDescent="0.35">
      <c r="B4" s="23"/>
      <c r="C4" s="286" t="s">
        <v>116</v>
      </c>
      <c r="D4" s="288"/>
      <c r="E4" s="288"/>
      <c r="F4" s="288"/>
      <c r="G4" s="288"/>
      <c r="H4" s="288"/>
      <c r="I4" s="287"/>
      <c r="J4" s="24"/>
    </row>
    <row r="5" spans="2:10" ht="16.8" thickTop="1" thickBot="1" x14ac:dyDescent="0.35">
      <c r="B5" s="23">
        <v>1990</v>
      </c>
      <c r="C5" s="25">
        <v>616</v>
      </c>
      <c r="D5" s="25">
        <v>290</v>
      </c>
      <c r="E5" s="25">
        <v>106</v>
      </c>
      <c r="F5" s="25">
        <v>180</v>
      </c>
      <c r="G5" s="25">
        <v>81</v>
      </c>
      <c r="H5" s="25">
        <v>30</v>
      </c>
      <c r="I5" s="26">
        <v>1303</v>
      </c>
      <c r="J5" s="25">
        <v>8.1000000000000003E-2</v>
      </c>
    </row>
    <row r="6" spans="2:10" ht="16.8" thickTop="1" thickBot="1" x14ac:dyDescent="0.35">
      <c r="B6" s="23">
        <v>1991</v>
      </c>
      <c r="C6" s="25">
        <v>567</v>
      </c>
      <c r="D6" s="25">
        <v>278</v>
      </c>
      <c r="E6" s="25">
        <v>102</v>
      </c>
      <c r="F6" s="25">
        <v>171</v>
      </c>
      <c r="G6" s="25">
        <v>67</v>
      </c>
      <c r="H6" s="25">
        <v>32</v>
      </c>
      <c r="I6" s="26">
        <v>1217</v>
      </c>
      <c r="J6" s="25">
        <v>8.4000000000000005E-2</v>
      </c>
    </row>
    <row r="7" spans="2:10" ht="16.8" thickTop="1" thickBot="1" x14ac:dyDescent="0.35">
      <c r="B7" s="23">
        <v>1992</v>
      </c>
      <c r="C7" s="25">
        <v>543</v>
      </c>
      <c r="D7" s="25">
        <v>235</v>
      </c>
      <c r="E7" s="25">
        <v>97</v>
      </c>
      <c r="F7" s="25">
        <v>135</v>
      </c>
      <c r="G7" s="25">
        <v>51</v>
      </c>
      <c r="H7" s="25">
        <v>36</v>
      </c>
      <c r="I7" s="26">
        <v>1096</v>
      </c>
      <c r="J7" s="25">
        <v>8.7999999999999995E-2</v>
      </c>
    </row>
    <row r="8" spans="2:10" ht="16.8" thickTop="1" thickBot="1" x14ac:dyDescent="0.35">
      <c r="B8" s="23">
        <v>1993</v>
      </c>
      <c r="C8" s="25">
        <v>529</v>
      </c>
      <c r="D8" s="25">
        <v>246</v>
      </c>
      <c r="E8" s="25">
        <v>95</v>
      </c>
      <c r="F8" s="25">
        <v>138</v>
      </c>
      <c r="G8" s="25">
        <v>50</v>
      </c>
      <c r="H8" s="25">
        <v>34</v>
      </c>
      <c r="I8" s="26">
        <v>1092</v>
      </c>
      <c r="J8" s="25">
        <v>8.6999999999999994E-2</v>
      </c>
    </row>
    <row r="9" spans="2:10" ht="16.8" thickTop="1" thickBot="1" x14ac:dyDescent="0.35">
      <c r="B9" s="23">
        <v>1994</v>
      </c>
      <c r="C9" s="25">
        <v>485</v>
      </c>
      <c r="D9" s="25">
        <v>243</v>
      </c>
      <c r="E9" s="25">
        <v>100</v>
      </c>
      <c r="F9" s="25">
        <v>136</v>
      </c>
      <c r="G9" s="25">
        <v>46</v>
      </c>
      <c r="H9" s="25">
        <v>28</v>
      </c>
      <c r="I9" s="26">
        <v>1038</v>
      </c>
      <c r="J9" s="25">
        <v>9.7000000000000003E-2</v>
      </c>
    </row>
    <row r="10" spans="2:10" ht="16.8" thickTop="1" thickBot="1" x14ac:dyDescent="0.35">
      <c r="B10" s="23">
        <v>1995</v>
      </c>
      <c r="C10" s="25">
        <v>502</v>
      </c>
      <c r="D10" s="25">
        <v>251</v>
      </c>
      <c r="E10" s="25">
        <v>111</v>
      </c>
      <c r="F10" s="25">
        <v>145</v>
      </c>
      <c r="G10" s="25">
        <v>51</v>
      </c>
      <c r="H10" s="25">
        <v>34</v>
      </c>
      <c r="I10" s="26">
        <v>1094</v>
      </c>
      <c r="J10" s="25">
        <v>0.10199999999999999</v>
      </c>
    </row>
    <row r="11" spans="2:10" ht="16.8" thickTop="1" thickBot="1" x14ac:dyDescent="0.35">
      <c r="B11" s="23">
        <v>1996</v>
      </c>
      <c r="C11" s="25">
        <v>514</v>
      </c>
      <c r="D11" s="25">
        <v>288</v>
      </c>
      <c r="E11" s="25">
        <v>125</v>
      </c>
      <c r="F11" s="25">
        <v>142</v>
      </c>
      <c r="G11" s="25">
        <v>50</v>
      </c>
      <c r="H11" s="25">
        <v>33</v>
      </c>
      <c r="I11" s="26">
        <v>1152</v>
      </c>
      <c r="J11" s="25">
        <v>0.109</v>
      </c>
    </row>
    <row r="12" spans="2:10" ht="16.8" thickTop="1" thickBot="1" x14ac:dyDescent="0.35">
      <c r="B12" s="23">
        <v>1997</v>
      </c>
      <c r="C12" s="25">
        <v>484</v>
      </c>
      <c r="D12" s="25">
        <v>273</v>
      </c>
      <c r="E12" s="25">
        <v>136</v>
      </c>
      <c r="F12" s="25">
        <v>124</v>
      </c>
      <c r="G12" s="25">
        <v>47</v>
      </c>
      <c r="H12" s="25">
        <v>32</v>
      </c>
      <c r="I12" s="26">
        <v>1095</v>
      </c>
      <c r="J12" s="25">
        <v>0.124</v>
      </c>
    </row>
    <row r="13" spans="2:10" ht="16.8" thickTop="1" thickBot="1" x14ac:dyDescent="0.35">
      <c r="B13" s="23">
        <v>1998</v>
      </c>
      <c r="C13" s="25">
        <v>475</v>
      </c>
      <c r="D13" s="25">
        <v>242</v>
      </c>
      <c r="E13" s="25">
        <v>138</v>
      </c>
      <c r="F13" s="25">
        <v>115</v>
      </c>
      <c r="G13" s="25">
        <v>47</v>
      </c>
      <c r="H13" s="25">
        <v>30</v>
      </c>
      <c r="I13" s="26">
        <v>1047</v>
      </c>
      <c r="J13" s="25">
        <v>0.13100000000000001</v>
      </c>
    </row>
    <row r="14" spans="2:10" ht="16.8" thickTop="1" thickBot="1" x14ac:dyDescent="0.35">
      <c r="B14" s="23">
        <v>1999</v>
      </c>
      <c r="C14" s="25">
        <v>458</v>
      </c>
      <c r="D14" s="25">
        <v>245</v>
      </c>
      <c r="E14" s="25">
        <v>147</v>
      </c>
      <c r="F14" s="25">
        <v>106</v>
      </c>
      <c r="G14" s="25">
        <v>46</v>
      </c>
      <c r="H14" s="25">
        <v>37</v>
      </c>
      <c r="I14" s="26">
        <v>1039</v>
      </c>
      <c r="J14" s="25">
        <v>0.14099999999999999</v>
      </c>
    </row>
    <row r="15" spans="2:10" ht="16.8" thickTop="1" thickBot="1" x14ac:dyDescent="0.35">
      <c r="B15" s="23">
        <v>2000</v>
      </c>
      <c r="C15" s="25">
        <v>438</v>
      </c>
      <c r="D15" s="25">
        <v>235</v>
      </c>
      <c r="E15" s="25">
        <v>149</v>
      </c>
      <c r="F15" s="25">
        <v>108</v>
      </c>
      <c r="G15" s="25">
        <v>43</v>
      </c>
      <c r="H15" s="25">
        <v>29</v>
      </c>
      <c r="I15" s="26">
        <v>1003</v>
      </c>
      <c r="J15" s="25">
        <v>0.14899999999999999</v>
      </c>
    </row>
    <row r="16" spans="2:10" ht="16.8" thickTop="1" thickBot="1" x14ac:dyDescent="0.35">
      <c r="B16" s="23">
        <v>2001</v>
      </c>
      <c r="C16" s="25">
        <v>448</v>
      </c>
      <c r="D16" s="25">
        <v>262</v>
      </c>
      <c r="E16" s="25">
        <v>164</v>
      </c>
      <c r="F16" s="25">
        <v>120</v>
      </c>
      <c r="G16" s="25">
        <v>42</v>
      </c>
      <c r="H16" s="25">
        <v>20</v>
      </c>
      <c r="I16" s="26">
        <v>1057</v>
      </c>
      <c r="J16" s="25">
        <v>0.155</v>
      </c>
    </row>
    <row r="17" spans="2:10" ht="16.8" thickTop="1" thickBot="1" x14ac:dyDescent="0.35">
      <c r="B17" s="23">
        <v>2002</v>
      </c>
      <c r="C17" s="25">
        <v>442</v>
      </c>
      <c r="D17" s="25">
        <v>248</v>
      </c>
      <c r="E17" s="25">
        <v>194</v>
      </c>
      <c r="F17" s="25">
        <v>116</v>
      </c>
      <c r="G17" s="25">
        <v>21</v>
      </c>
      <c r="H17" s="25">
        <v>13</v>
      </c>
      <c r="I17" s="26">
        <v>1034</v>
      </c>
      <c r="J17" s="25">
        <v>0.188</v>
      </c>
    </row>
    <row r="18" spans="2:10" ht="16.8" thickTop="1" thickBot="1" x14ac:dyDescent="0.35">
      <c r="B18" s="23">
        <v>2003</v>
      </c>
      <c r="C18" s="25">
        <v>449</v>
      </c>
      <c r="D18" s="25">
        <v>256</v>
      </c>
      <c r="E18" s="25">
        <v>221</v>
      </c>
      <c r="F18" s="25">
        <v>126</v>
      </c>
      <c r="G18" s="25">
        <v>21</v>
      </c>
      <c r="H18" s="25">
        <v>15</v>
      </c>
      <c r="I18" s="26">
        <v>1089</v>
      </c>
      <c r="J18" s="25">
        <v>0.20300000000000001</v>
      </c>
    </row>
    <row r="19" spans="2:10" ht="16.8" thickTop="1" thickBot="1" x14ac:dyDescent="0.35">
      <c r="B19" s="23">
        <v>2004</v>
      </c>
      <c r="C19" s="25">
        <v>456</v>
      </c>
      <c r="D19" s="25">
        <v>260</v>
      </c>
      <c r="E19" s="25">
        <v>235</v>
      </c>
      <c r="F19" s="25">
        <v>132</v>
      </c>
      <c r="G19" s="25">
        <v>21</v>
      </c>
      <c r="H19" s="25">
        <v>15</v>
      </c>
      <c r="I19" s="26">
        <v>1119</v>
      </c>
      <c r="J19" s="25">
        <v>0.21</v>
      </c>
    </row>
    <row r="20" spans="2:10" ht="16.8" thickTop="1" thickBot="1" x14ac:dyDescent="0.35">
      <c r="B20" s="23">
        <v>2005</v>
      </c>
      <c r="C20" s="25">
        <v>463</v>
      </c>
      <c r="D20" s="25">
        <v>253</v>
      </c>
      <c r="E20" s="25">
        <v>250</v>
      </c>
      <c r="F20" s="25">
        <v>127</v>
      </c>
      <c r="G20" s="25">
        <v>21</v>
      </c>
      <c r="H20" s="25">
        <v>15</v>
      </c>
      <c r="I20" s="26">
        <v>1131</v>
      </c>
      <c r="J20" s="25">
        <v>0.221</v>
      </c>
    </row>
    <row r="21" spans="2:10" ht="16.8" thickTop="1" thickBot="1" x14ac:dyDescent="0.35">
      <c r="B21" s="23">
        <v>2006</v>
      </c>
      <c r="C21" s="25">
        <v>459</v>
      </c>
      <c r="D21" s="25">
        <v>274</v>
      </c>
      <c r="E21" s="25">
        <v>262</v>
      </c>
      <c r="F21" s="25">
        <v>117</v>
      </c>
      <c r="G21" s="25">
        <v>25</v>
      </c>
      <c r="H21" s="25">
        <v>11</v>
      </c>
      <c r="I21" s="26">
        <v>1147</v>
      </c>
      <c r="J21" s="25">
        <v>0.22800000000000001</v>
      </c>
    </row>
    <row r="22" spans="2:10" ht="16.8" thickTop="1" thickBot="1" x14ac:dyDescent="0.35">
      <c r="B22" s="23">
        <v>2007</v>
      </c>
      <c r="C22" s="25">
        <v>462</v>
      </c>
      <c r="D22" s="25">
        <v>247</v>
      </c>
      <c r="E22" s="25">
        <v>278</v>
      </c>
      <c r="F22" s="25">
        <v>123</v>
      </c>
      <c r="G22" s="25">
        <v>23</v>
      </c>
      <c r="H22" s="25">
        <v>11</v>
      </c>
      <c r="I22" s="26">
        <v>1144</v>
      </c>
      <c r="J22" s="25">
        <v>0.24299999999999999</v>
      </c>
    </row>
    <row r="23" spans="2:10" ht="16.8" thickTop="1" thickBot="1" x14ac:dyDescent="0.35">
      <c r="B23" s="23">
        <v>2008</v>
      </c>
      <c r="C23" s="25">
        <v>431</v>
      </c>
      <c r="D23" s="25">
        <v>252</v>
      </c>
      <c r="E23" s="25">
        <v>271</v>
      </c>
      <c r="F23" s="25">
        <v>115</v>
      </c>
      <c r="G23" s="25">
        <v>23</v>
      </c>
      <c r="H23" s="25">
        <v>10</v>
      </c>
      <c r="I23" s="26">
        <v>1102</v>
      </c>
      <c r="J23" s="25">
        <v>0.246</v>
      </c>
    </row>
    <row r="24" spans="2:10" ht="16.8" thickTop="1" thickBot="1" x14ac:dyDescent="0.35">
      <c r="B24" s="23">
        <v>2009</v>
      </c>
      <c r="C24" s="25">
        <v>343</v>
      </c>
      <c r="D24" s="25">
        <v>261</v>
      </c>
      <c r="E24" s="25">
        <v>282</v>
      </c>
      <c r="F24" s="25">
        <v>114</v>
      </c>
      <c r="G24" s="25">
        <v>23</v>
      </c>
      <c r="H24" s="25">
        <v>9</v>
      </c>
      <c r="I24" s="26">
        <v>1031</v>
      </c>
      <c r="J24" s="25">
        <v>0.27300000000000002</v>
      </c>
    </row>
    <row r="25" spans="2:10" ht="16.8" thickTop="1" thickBot="1" x14ac:dyDescent="0.35">
      <c r="B25" s="23">
        <v>2010</v>
      </c>
      <c r="C25" s="27">
        <v>332</v>
      </c>
      <c r="D25" s="27">
        <v>307</v>
      </c>
      <c r="E25" s="27">
        <v>260</v>
      </c>
      <c r="F25" s="28">
        <v>132</v>
      </c>
      <c r="G25" s="27">
        <v>23</v>
      </c>
      <c r="H25" s="28">
        <v>45</v>
      </c>
      <c r="I25" s="29">
        <v>1099</v>
      </c>
      <c r="J25" s="27">
        <v>0.23699999999999999</v>
      </c>
    </row>
    <row r="26" spans="2:10" ht="16.8" thickTop="1" thickBot="1" x14ac:dyDescent="0.35">
      <c r="B26" s="23">
        <v>2011</v>
      </c>
      <c r="C26" s="27">
        <v>328</v>
      </c>
      <c r="D26" s="28">
        <v>281</v>
      </c>
      <c r="E26" s="27">
        <v>261</v>
      </c>
      <c r="F26" s="28">
        <v>127</v>
      </c>
      <c r="G26" s="27">
        <v>23</v>
      </c>
      <c r="H26" s="28">
        <v>13</v>
      </c>
      <c r="I26" s="29">
        <v>1033</v>
      </c>
      <c r="J26" s="27">
        <v>0.253</v>
      </c>
    </row>
    <row r="27" spans="2:10" ht="16.8" thickTop="1" thickBot="1" x14ac:dyDescent="0.35">
      <c r="B27" s="23">
        <v>2012</v>
      </c>
      <c r="C27" s="28">
        <v>325</v>
      </c>
      <c r="D27" s="28">
        <v>292</v>
      </c>
      <c r="E27" s="28">
        <v>255</v>
      </c>
      <c r="F27" s="28">
        <v>123</v>
      </c>
      <c r="G27" s="28">
        <v>24</v>
      </c>
      <c r="H27" s="28">
        <v>1</v>
      </c>
      <c r="I27" s="29">
        <v>1019</v>
      </c>
      <c r="J27" s="27">
        <v>0.25</v>
      </c>
    </row>
    <row r="28" spans="2:10" ht="16.8" thickTop="1" thickBot="1" x14ac:dyDescent="0.35">
      <c r="B28" s="30">
        <v>2013</v>
      </c>
      <c r="C28" s="28">
        <v>315</v>
      </c>
      <c r="D28" s="28">
        <v>301</v>
      </c>
      <c r="E28" s="28">
        <v>252</v>
      </c>
      <c r="F28" s="28">
        <v>121</v>
      </c>
      <c r="G28" s="28">
        <v>26</v>
      </c>
      <c r="H28" s="28">
        <v>22</v>
      </c>
      <c r="I28" s="29">
        <v>1035</v>
      </c>
      <c r="J28" s="27">
        <v>0.24399999999999999</v>
      </c>
    </row>
    <row r="29" spans="2:10" ht="16.8" thickTop="1" thickBot="1" x14ac:dyDescent="0.35">
      <c r="B29" s="30">
        <v>2014</v>
      </c>
      <c r="C29" s="27">
        <v>310</v>
      </c>
      <c r="D29" s="27">
        <v>266</v>
      </c>
      <c r="E29" s="27">
        <v>261</v>
      </c>
      <c r="F29" s="27">
        <v>117</v>
      </c>
      <c r="G29" s="27">
        <v>26</v>
      </c>
      <c r="H29" s="27">
        <v>19</v>
      </c>
      <c r="I29" s="29">
        <v>1000</v>
      </c>
      <c r="J29" s="27">
        <v>0.26100000000000001</v>
      </c>
    </row>
    <row r="30" spans="2:10" ht="16.8" thickTop="1" thickBot="1" x14ac:dyDescent="0.35">
      <c r="B30" s="30">
        <v>2015</v>
      </c>
      <c r="C30" s="27">
        <v>316</v>
      </c>
      <c r="D30" s="27">
        <v>275</v>
      </c>
      <c r="E30" s="27">
        <v>272</v>
      </c>
      <c r="F30" s="27">
        <v>119</v>
      </c>
      <c r="G30" s="27">
        <v>25</v>
      </c>
      <c r="H30" s="28">
        <v>37</v>
      </c>
      <c r="I30" s="29">
        <v>1044</v>
      </c>
      <c r="J30" s="27">
        <v>0.26</v>
      </c>
    </row>
    <row r="31" spans="2:10" ht="16.8" thickTop="1" thickBot="1" x14ac:dyDescent="0.35">
      <c r="B31" s="30">
        <v>2016</v>
      </c>
      <c r="C31" s="27">
        <v>308</v>
      </c>
      <c r="D31" s="27">
        <v>290</v>
      </c>
      <c r="E31" s="27">
        <v>282</v>
      </c>
      <c r="F31" s="27">
        <v>128</v>
      </c>
      <c r="G31" s="27">
        <v>27</v>
      </c>
      <c r="H31" s="28">
        <v>2</v>
      </c>
      <c r="I31" s="29">
        <v>1036</v>
      </c>
      <c r="J31" s="27">
        <v>0.27200000000000002</v>
      </c>
    </row>
    <row r="32" spans="2:10" ht="48" thickTop="1" thickBot="1" x14ac:dyDescent="0.35">
      <c r="B32" s="31" t="s">
        <v>117</v>
      </c>
      <c r="C32" s="25">
        <v>0.56799999999999995</v>
      </c>
      <c r="D32" s="25">
        <v>1.2350000000000001</v>
      </c>
      <c r="E32" s="25">
        <v>2.9119999999999999</v>
      </c>
      <c r="F32" s="25">
        <v>0.94499999999999995</v>
      </c>
      <c r="G32" s="32">
        <v>0.52800000000000002</v>
      </c>
      <c r="H32" s="32">
        <v>5.5E-2</v>
      </c>
      <c r="I32" s="25">
        <v>0.94499999999999995</v>
      </c>
      <c r="J32" s="25">
        <v>3.081</v>
      </c>
    </row>
    <row r="33" ht="15" thickTop="1" x14ac:dyDescent="0.3"/>
  </sheetData>
  <mergeCells count="2">
    <mergeCell ref="C4:I4"/>
    <mergeCell ref="B2:J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16"/>
  <sheetViews>
    <sheetView zoomScale="130" zoomScaleNormal="130" workbookViewId="0">
      <selection activeCell="K6" sqref="K6"/>
    </sheetView>
  </sheetViews>
  <sheetFormatPr defaultRowHeight="14.4" x14ac:dyDescent="0.3"/>
  <cols>
    <col min="8" max="8" width="13.109375" customWidth="1"/>
  </cols>
  <sheetData>
    <row r="3" spans="2:8" ht="16.2" thickBot="1" x14ac:dyDescent="0.35">
      <c r="B3" s="307" t="s">
        <v>607</v>
      </c>
      <c r="C3" s="307"/>
      <c r="D3" s="307"/>
      <c r="E3" s="307"/>
      <c r="F3" s="307"/>
      <c r="G3" s="307"/>
      <c r="H3" s="307"/>
    </row>
    <row r="4" spans="2:8" ht="63" customHeight="1" thickTop="1" thickBot="1" x14ac:dyDescent="0.35">
      <c r="B4" s="33" t="s">
        <v>118</v>
      </c>
      <c r="C4" s="34" t="s">
        <v>119</v>
      </c>
      <c r="D4" s="34" t="s">
        <v>120</v>
      </c>
      <c r="E4" s="34" t="s">
        <v>121</v>
      </c>
      <c r="F4" s="34" t="s">
        <v>71</v>
      </c>
      <c r="G4" s="34" t="s">
        <v>122</v>
      </c>
      <c r="H4" s="34" t="s">
        <v>123</v>
      </c>
    </row>
    <row r="5" spans="2:8" ht="16.8" thickTop="1" thickBot="1" x14ac:dyDescent="0.35">
      <c r="B5" s="35">
        <v>2004</v>
      </c>
      <c r="C5" s="36">
        <v>1126</v>
      </c>
      <c r="D5" s="37">
        <v>9.9000000000000005E-2</v>
      </c>
      <c r="E5" s="37">
        <v>21</v>
      </c>
      <c r="F5" s="37">
        <v>583</v>
      </c>
      <c r="G5" s="37">
        <v>302</v>
      </c>
      <c r="H5" s="38">
        <v>149</v>
      </c>
    </row>
    <row r="6" spans="2:8" ht="16.8" thickTop="1" thickBot="1" x14ac:dyDescent="0.35">
      <c r="B6" s="35">
        <v>2007</v>
      </c>
      <c r="C6" s="36">
        <v>2006</v>
      </c>
      <c r="D6" s="37">
        <v>23</v>
      </c>
      <c r="E6" s="37">
        <v>157</v>
      </c>
      <c r="F6" s="37">
        <v>663</v>
      </c>
      <c r="G6" s="37">
        <v>517</v>
      </c>
      <c r="H6" s="38">
        <v>284</v>
      </c>
    </row>
    <row r="7" spans="2:8" ht="16.8" thickTop="1" thickBot="1" x14ac:dyDescent="0.35">
      <c r="B7" s="35">
        <v>2008</v>
      </c>
      <c r="C7" s="36">
        <v>2602</v>
      </c>
      <c r="D7" s="37">
        <v>139</v>
      </c>
      <c r="E7" s="37">
        <v>301</v>
      </c>
      <c r="F7" s="37">
        <v>696</v>
      </c>
      <c r="G7" s="37">
        <v>535</v>
      </c>
      <c r="H7" s="38">
        <v>413</v>
      </c>
    </row>
    <row r="8" spans="2:8" ht="16.8" thickTop="1" thickBot="1" x14ac:dyDescent="0.35">
      <c r="B8" s="35">
        <v>2010</v>
      </c>
      <c r="C8" s="36">
        <v>6937</v>
      </c>
      <c r="D8" s="39">
        <v>2648</v>
      </c>
      <c r="E8" s="37">
        <v>584</v>
      </c>
      <c r="F8" s="39">
        <v>1049</v>
      </c>
      <c r="G8" s="39">
        <v>1192</v>
      </c>
      <c r="H8" s="40">
        <v>1105</v>
      </c>
    </row>
    <row r="9" spans="2:8" ht="16.8" thickTop="1" thickBot="1" x14ac:dyDescent="0.35">
      <c r="B9" s="41">
        <v>2011</v>
      </c>
      <c r="C9" s="36">
        <v>32526</v>
      </c>
      <c r="D9" s="42">
        <v>24909</v>
      </c>
      <c r="E9" s="42">
        <v>1049</v>
      </c>
      <c r="F9" s="42">
        <v>1438</v>
      </c>
      <c r="G9" s="42">
        <v>1541</v>
      </c>
      <c r="H9" s="43">
        <v>2801</v>
      </c>
    </row>
    <row r="10" spans="2:8" ht="16.8" thickTop="1" thickBot="1" x14ac:dyDescent="0.35">
      <c r="B10" s="41">
        <v>2012</v>
      </c>
      <c r="C10" s="36">
        <v>33496</v>
      </c>
      <c r="D10" s="42">
        <v>24735</v>
      </c>
      <c r="E10" s="44">
        <v>747</v>
      </c>
      <c r="F10" s="42">
        <v>1448</v>
      </c>
      <c r="G10" s="42">
        <v>1669</v>
      </c>
      <c r="H10" s="43">
        <v>4033</v>
      </c>
    </row>
    <row r="11" spans="2:8" ht="16.8" thickTop="1" thickBot="1" x14ac:dyDescent="0.35">
      <c r="B11" s="35">
        <v>2013</v>
      </c>
      <c r="C11" s="45">
        <v>34922</v>
      </c>
      <c r="D11" s="39">
        <v>23279</v>
      </c>
      <c r="E11" s="37">
        <v>936</v>
      </c>
      <c r="F11" s="39">
        <v>1803</v>
      </c>
      <c r="G11" s="39">
        <v>2490</v>
      </c>
      <c r="H11" s="40">
        <v>6413</v>
      </c>
    </row>
    <row r="12" spans="2:8" ht="16.8" thickTop="1" thickBot="1" x14ac:dyDescent="0.35">
      <c r="B12" s="35">
        <v>2014</v>
      </c>
      <c r="C12" s="45">
        <v>38361</v>
      </c>
      <c r="D12" s="39">
        <v>24601</v>
      </c>
      <c r="E12" s="39">
        <v>1017</v>
      </c>
      <c r="F12" s="39">
        <v>1861</v>
      </c>
      <c r="G12" s="39">
        <v>3331</v>
      </c>
      <c r="H12" s="40">
        <v>7551</v>
      </c>
    </row>
    <row r="13" spans="2:8" ht="16.8" thickTop="1" thickBot="1" x14ac:dyDescent="0.35">
      <c r="B13" s="35">
        <v>2015</v>
      </c>
      <c r="C13" s="45">
        <v>41098</v>
      </c>
      <c r="D13" s="39">
        <v>26804</v>
      </c>
      <c r="E13" s="39">
        <v>1215</v>
      </c>
      <c r="F13" s="39">
        <v>1927</v>
      </c>
      <c r="G13" s="39">
        <v>3458</v>
      </c>
      <c r="H13" s="40">
        <v>7694</v>
      </c>
    </row>
    <row r="14" spans="2:8" ht="16.8" thickTop="1" thickBot="1" x14ac:dyDescent="0.35">
      <c r="B14" s="35">
        <v>2016</v>
      </c>
      <c r="C14" s="46">
        <v>40752</v>
      </c>
      <c r="D14" s="39">
        <v>25911</v>
      </c>
      <c r="E14" s="47">
        <v>1100</v>
      </c>
      <c r="F14" s="39">
        <v>2057</v>
      </c>
      <c r="G14" s="47">
        <v>3787</v>
      </c>
      <c r="H14" s="48">
        <v>7897</v>
      </c>
    </row>
    <row r="15" spans="2:8" ht="16.8" thickTop="1" thickBot="1" x14ac:dyDescent="0.35">
      <c r="B15" s="35">
        <v>2017</v>
      </c>
      <c r="C15" s="49" t="s">
        <v>124</v>
      </c>
      <c r="D15" s="39">
        <v>27002</v>
      </c>
      <c r="E15" s="50" t="s">
        <v>125</v>
      </c>
      <c r="F15" s="39">
        <v>2541</v>
      </c>
      <c r="G15" s="50" t="s">
        <v>126</v>
      </c>
      <c r="H15" s="48">
        <v>8163</v>
      </c>
    </row>
    <row r="16" spans="2:8" ht="15" thickTop="1" x14ac:dyDescent="0.3"/>
  </sheetData>
  <mergeCells count="1">
    <mergeCell ref="B3:H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10"/>
  <sheetViews>
    <sheetView zoomScale="120" zoomScaleNormal="120" workbookViewId="0">
      <selection activeCell="I5" sqref="I5"/>
    </sheetView>
  </sheetViews>
  <sheetFormatPr defaultColWidth="9.109375" defaultRowHeight="17.399999999999999" x14ac:dyDescent="0.3"/>
  <cols>
    <col min="1" max="1" width="9.109375" style="6"/>
    <col min="2" max="2" width="31.33203125" style="6" customWidth="1"/>
    <col min="3" max="16384" width="9.109375" style="6"/>
  </cols>
  <sheetData>
    <row r="2" spans="2:6" ht="18" thickBot="1" x14ac:dyDescent="0.35">
      <c r="B2" s="157" t="s">
        <v>127</v>
      </c>
      <c r="C2" s="157"/>
      <c r="D2" s="157"/>
      <c r="E2" s="157"/>
      <c r="F2" s="157"/>
    </row>
    <row r="3" spans="2:6" ht="18.600000000000001" thickTop="1" thickBot="1" x14ac:dyDescent="0.35">
      <c r="B3" s="127" t="s">
        <v>128</v>
      </c>
      <c r="C3" s="128">
        <v>2011</v>
      </c>
      <c r="D3" s="128">
        <v>2012</v>
      </c>
      <c r="E3" s="128">
        <v>2013</v>
      </c>
      <c r="F3" s="128">
        <v>2014</v>
      </c>
    </row>
    <row r="4" spans="2:6" ht="34.5" customHeight="1" thickTop="1" thickBot="1" x14ac:dyDescent="0.35">
      <c r="B4" s="130" t="s">
        <v>129</v>
      </c>
      <c r="C4" s="158">
        <v>32.15</v>
      </c>
      <c r="D4" s="158">
        <v>35.71</v>
      </c>
      <c r="E4" s="158">
        <v>44.44</v>
      </c>
      <c r="F4" s="158">
        <v>44.42</v>
      </c>
    </row>
    <row r="5" spans="2:6" ht="52.5" customHeight="1" thickTop="1" thickBot="1" x14ac:dyDescent="0.35">
      <c r="B5" s="130" t="s">
        <v>130</v>
      </c>
      <c r="C5" s="158">
        <v>11.7</v>
      </c>
      <c r="D5" s="158">
        <v>11.7</v>
      </c>
      <c r="E5" s="158">
        <v>11.6</v>
      </c>
      <c r="F5" s="158">
        <v>16.46</v>
      </c>
    </row>
    <row r="6" spans="2:6" ht="37.5" customHeight="1" thickTop="1" thickBot="1" x14ac:dyDescent="0.35">
      <c r="B6" s="130" t="s">
        <v>131</v>
      </c>
      <c r="C6" s="158">
        <v>5.94</v>
      </c>
      <c r="D6" s="158">
        <v>6.4</v>
      </c>
      <c r="E6" s="158">
        <v>5.82</v>
      </c>
      <c r="F6" s="159" t="s">
        <v>132</v>
      </c>
    </row>
    <row r="7" spans="2:6" ht="18.600000000000001" thickTop="1" thickBot="1" x14ac:dyDescent="0.35">
      <c r="B7" s="130" t="s">
        <v>54</v>
      </c>
      <c r="C7" s="160">
        <v>37.909999999999997</v>
      </c>
      <c r="D7" s="160">
        <v>41.01</v>
      </c>
      <c r="E7" s="160">
        <v>50.22</v>
      </c>
      <c r="F7" s="161">
        <v>65.760000000000005</v>
      </c>
    </row>
    <row r="8" spans="2:6" ht="37.5" customHeight="1" thickTop="1" thickBot="1" x14ac:dyDescent="0.35">
      <c r="B8" s="130" t="s">
        <v>133</v>
      </c>
      <c r="C8" s="158">
        <v>370</v>
      </c>
      <c r="D8" s="158">
        <v>419</v>
      </c>
      <c r="E8" s="158">
        <v>583</v>
      </c>
      <c r="F8" s="158">
        <v>495</v>
      </c>
    </row>
    <row r="9" spans="2:6" ht="18" thickTop="1" x14ac:dyDescent="0.3"/>
    <row r="10" spans="2:6" x14ac:dyDescent="0.3">
      <c r="C10" s="6">
        <f>SUM(C4:C6)</f>
        <v>49.789999999999992</v>
      </c>
      <c r="D10" s="6">
        <f t="shared" ref="D10:F10" si="0">SUM(D4:D6)</f>
        <v>53.809999999999995</v>
      </c>
      <c r="E10" s="6">
        <f t="shared" si="0"/>
        <v>61.86</v>
      </c>
      <c r="F10" s="6">
        <f t="shared" si="0"/>
        <v>60.88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33"/>
  <sheetViews>
    <sheetView zoomScale="120" zoomScaleNormal="120" workbookViewId="0">
      <selection activeCell="L26" sqref="L26"/>
    </sheetView>
  </sheetViews>
  <sheetFormatPr defaultColWidth="9.109375" defaultRowHeight="17.399999999999999" x14ac:dyDescent="0.3"/>
  <cols>
    <col min="1" max="1" width="9.109375" style="6"/>
    <col min="2" max="2" width="9.44140625" style="6" bestFit="1" customWidth="1"/>
    <col min="3" max="3" width="14.33203125" style="6" customWidth="1"/>
    <col min="4" max="6" width="9.44140625" style="6" bestFit="1" customWidth="1"/>
    <col min="7" max="7" width="16.44140625" style="6" customWidth="1"/>
    <col min="8" max="8" width="10.6640625" style="6" bestFit="1" customWidth="1"/>
    <col min="9" max="9" width="15.33203125" style="6" customWidth="1"/>
    <col min="10" max="10" width="10.6640625" style="6" bestFit="1" customWidth="1"/>
    <col min="11" max="16384" width="9.109375" style="6"/>
  </cols>
  <sheetData>
    <row r="2" spans="2:10" ht="18" thickBot="1" x14ac:dyDescent="0.35">
      <c r="B2" s="308" t="s">
        <v>134</v>
      </c>
      <c r="C2" s="308"/>
      <c r="D2" s="308"/>
      <c r="E2" s="308"/>
      <c r="F2" s="308"/>
      <c r="G2" s="308"/>
      <c r="H2" s="308"/>
      <c r="I2" s="308"/>
      <c r="J2" s="308"/>
    </row>
    <row r="3" spans="2:10" ht="60.75" customHeight="1" thickTop="1" thickBot="1" x14ac:dyDescent="0.35">
      <c r="B3" s="127" t="s">
        <v>135</v>
      </c>
      <c r="C3" s="128" t="s">
        <v>136</v>
      </c>
      <c r="D3" s="128" t="s">
        <v>137</v>
      </c>
      <c r="E3" s="128" t="s">
        <v>138</v>
      </c>
      <c r="F3" s="128" t="s">
        <v>139</v>
      </c>
      <c r="G3" s="128" t="s">
        <v>140</v>
      </c>
      <c r="H3" s="128" t="s">
        <v>141</v>
      </c>
      <c r="I3" s="128" t="s">
        <v>142</v>
      </c>
      <c r="J3" s="129" t="s">
        <v>54</v>
      </c>
    </row>
    <row r="4" spans="2:10" ht="18.600000000000001" thickTop="1" thickBot="1" x14ac:dyDescent="0.35">
      <c r="B4" s="130"/>
      <c r="C4" s="309" t="s">
        <v>143</v>
      </c>
      <c r="D4" s="310"/>
      <c r="E4" s="310"/>
      <c r="F4" s="310"/>
      <c r="G4" s="310"/>
      <c r="H4" s="310"/>
      <c r="I4" s="310"/>
      <c r="J4" s="311"/>
    </row>
    <row r="5" spans="2:10" ht="36" thickTop="1" thickBot="1" x14ac:dyDescent="0.35">
      <c r="B5" s="131" t="s">
        <v>608</v>
      </c>
      <c r="C5" s="132">
        <v>261</v>
      </c>
      <c r="D5" s="133" t="s">
        <v>144</v>
      </c>
      <c r="E5" s="134">
        <v>5700</v>
      </c>
      <c r="F5" s="134">
        <v>2000</v>
      </c>
      <c r="G5" s="133" t="s">
        <v>144</v>
      </c>
      <c r="H5" s="133" t="s">
        <v>144</v>
      </c>
      <c r="I5" s="133">
        <v>0</v>
      </c>
      <c r="J5" s="135">
        <v>7961</v>
      </c>
    </row>
    <row r="6" spans="2:10" ht="36" thickTop="1" thickBot="1" x14ac:dyDescent="0.35">
      <c r="B6" s="131" t="s">
        <v>609</v>
      </c>
      <c r="C6" s="132">
        <v>328</v>
      </c>
      <c r="D6" s="133" t="s">
        <v>144</v>
      </c>
      <c r="E6" s="134">
        <v>5607</v>
      </c>
      <c r="F6" s="134">
        <v>2214</v>
      </c>
      <c r="G6" s="133" t="s">
        <v>144</v>
      </c>
      <c r="H6" s="133" t="s">
        <v>144</v>
      </c>
      <c r="I6" s="133">
        <v>0</v>
      </c>
      <c r="J6" s="135">
        <v>8149</v>
      </c>
    </row>
    <row r="7" spans="2:10" ht="18.600000000000001" thickTop="1" thickBot="1" x14ac:dyDescent="0.35">
      <c r="B7" s="131">
        <v>1991</v>
      </c>
      <c r="C7" s="133" t="s">
        <v>144</v>
      </c>
      <c r="D7" s="133" t="s">
        <v>144</v>
      </c>
      <c r="E7" s="133" t="s">
        <v>144</v>
      </c>
      <c r="F7" s="133" t="s">
        <v>144</v>
      </c>
      <c r="G7" s="133">
        <v>252</v>
      </c>
      <c r="H7" s="133" t="s">
        <v>144</v>
      </c>
      <c r="I7" s="133">
        <v>0</v>
      </c>
      <c r="J7" s="136">
        <v>252</v>
      </c>
    </row>
    <row r="8" spans="2:10" ht="18.600000000000001" thickTop="1" thickBot="1" x14ac:dyDescent="0.35">
      <c r="B8" s="131">
        <v>1992</v>
      </c>
      <c r="C8" s="137">
        <v>4667</v>
      </c>
      <c r="D8" s="133" t="s">
        <v>144</v>
      </c>
      <c r="E8" s="133" t="s">
        <v>144</v>
      </c>
      <c r="F8" s="133" t="s">
        <v>144</v>
      </c>
      <c r="G8" s="133">
        <v>255</v>
      </c>
      <c r="H8" s="133" t="s">
        <v>144</v>
      </c>
      <c r="I8" s="133">
        <v>147</v>
      </c>
      <c r="J8" s="135">
        <v>5069</v>
      </c>
    </row>
    <row r="9" spans="2:10" ht="18.600000000000001" thickTop="1" thickBot="1" x14ac:dyDescent="0.35">
      <c r="B9" s="131">
        <v>1993</v>
      </c>
      <c r="C9" s="137">
        <v>5631</v>
      </c>
      <c r="D9" s="133" t="s">
        <v>144</v>
      </c>
      <c r="E9" s="137">
        <v>2793</v>
      </c>
      <c r="F9" s="133">
        <v>993</v>
      </c>
      <c r="G9" s="133">
        <v>383</v>
      </c>
      <c r="H9" s="133">
        <v>17</v>
      </c>
      <c r="I9" s="133">
        <v>455</v>
      </c>
      <c r="J9" s="138">
        <v>10272</v>
      </c>
    </row>
    <row r="10" spans="2:10" ht="18.600000000000001" thickTop="1" thickBot="1" x14ac:dyDescent="0.35">
      <c r="B10" s="131">
        <v>1994</v>
      </c>
      <c r="C10" s="137">
        <v>6588</v>
      </c>
      <c r="D10" s="133">
        <v>159</v>
      </c>
      <c r="E10" s="137">
        <v>3348</v>
      </c>
      <c r="F10" s="137">
        <v>1908</v>
      </c>
      <c r="G10" s="133">
        <v>422</v>
      </c>
      <c r="H10" s="133">
        <v>0</v>
      </c>
      <c r="I10" s="133">
        <v>264</v>
      </c>
      <c r="J10" s="138">
        <v>12689</v>
      </c>
    </row>
    <row r="11" spans="2:10" ht="18.600000000000001" thickTop="1" thickBot="1" x14ac:dyDescent="0.35">
      <c r="B11" s="131">
        <v>1995</v>
      </c>
      <c r="C11" s="137">
        <v>7300</v>
      </c>
      <c r="D11" s="137">
        <v>1042</v>
      </c>
      <c r="E11" s="137">
        <v>3287</v>
      </c>
      <c r="F11" s="137">
        <v>1303</v>
      </c>
      <c r="G11" s="133">
        <v>211</v>
      </c>
      <c r="H11" s="133">
        <v>0</v>
      </c>
      <c r="I11" s="133">
        <v>485</v>
      </c>
      <c r="J11" s="138">
        <v>13628</v>
      </c>
    </row>
    <row r="12" spans="2:10" ht="18.600000000000001" thickTop="1" thickBot="1" x14ac:dyDescent="0.35">
      <c r="B12" s="131">
        <v>1996</v>
      </c>
      <c r="C12" s="137">
        <v>7016</v>
      </c>
      <c r="D12" s="137">
        <v>1564</v>
      </c>
      <c r="E12" s="137">
        <v>3600</v>
      </c>
      <c r="F12" s="137">
        <v>1400</v>
      </c>
      <c r="G12" s="133">
        <v>230</v>
      </c>
      <c r="H12" s="133">
        <v>0</v>
      </c>
      <c r="I12" s="133">
        <v>567</v>
      </c>
      <c r="J12" s="138">
        <v>14377</v>
      </c>
    </row>
    <row r="13" spans="2:10" ht="18.600000000000001" thickTop="1" thickBot="1" x14ac:dyDescent="0.35">
      <c r="B13" s="131">
        <v>1997</v>
      </c>
      <c r="C13" s="137">
        <v>4327</v>
      </c>
      <c r="D13" s="137">
        <v>2379</v>
      </c>
      <c r="E13" s="137">
        <v>2700</v>
      </c>
      <c r="F13" s="137">
        <v>1200</v>
      </c>
      <c r="G13" s="133">
        <v>387</v>
      </c>
      <c r="H13" s="133">
        <v>37</v>
      </c>
      <c r="I13" s="133">
        <v>573</v>
      </c>
      <c r="J13" s="138">
        <v>11603</v>
      </c>
    </row>
    <row r="14" spans="2:10" ht="18.600000000000001" thickTop="1" thickBot="1" x14ac:dyDescent="0.35">
      <c r="B14" s="131">
        <v>1998</v>
      </c>
      <c r="C14" s="133">
        <v>407</v>
      </c>
      <c r="D14" s="137">
        <v>1473</v>
      </c>
      <c r="E14" s="137">
        <v>2905</v>
      </c>
      <c r="F14" s="137">
        <v>1319</v>
      </c>
      <c r="G14" s="133">
        <v>349</v>
      </c>
      <c r="H14" s="133">
        <v>0</v>
      </c>
      <c r="I14" s="137">
        <v>1570</v>
      </c>
      <c r="J14" s="138">
        <v>8023</v>
      </c>
    </row>
    <row r="15" spans="2:10" ht="18.600000000000001" thickTop="1" thickBot="1" x14ac:dyDescent="0.35">
      <c r="B15" s="131">
        <v>1999</v>
      </c>
      <c r="C15" s="133">
        <v>236</v>
      </c>
      <c r="D15" s="137">
        <v>2015</v>
      </c>
      <c r="E15" s="137">
        <v>2682</v>
      </c>
      <c r="F15" s="137">
        <v>1230</v>
      </c>
      <c r="G15" s="133">
        <v>361</v>
      </c>
      <c r="H15" s="133">
        <v>193</v>
      </c>
      <c r="I15" s="137">
        <v>1678</v>
      </c>
      <c r="J15" s="138">
        <v>8395</v>
      </c>
    </row>
    <row r="16" spans="2:10" ht="18.600000000000001" thickTop="1" thickBot="1" x14ac:dyDescent="0.35">
      <c r="B16" s="131">
        <v>2000</v>
      </c>
      <c r="C16" s="133">
        <v>87</v>
      </c>
      <c r="D16" s="137">
        <v>1682</v>
      </c>
      <c r="E16" s="137">
        <v>2728</v>
      </c>
      <c r="F16" s="137">
        <v>1187</v>
      </c>
      <c r="G16" s="133">
        <v>246</v>
      </c>
      <c r="H16" s="137">
        <v>1322</v>
      </c>
      <c r="I16" s="137">
        <v>3713</v>
      </c>
      <c r="J16" s="138">
        <v>10965</v>
      </c>
    </row>
    <row r="17" spans="2:10" ht="18.600000000000001" thickTop="1" thickBot="1" x14ac:dyDescent="0.35">
      <c r="B17" s="131">
        <v>2001</v>
      </c>
      <c r="C17" s="133">
        <v>0</v>
      </c>
      <c r="D17" s="137">
        <v>1753</v>
      </c>
      <c r="E17" s="133">
        <v>982</v>
      </c>
      <c r="F17" s="133">
        <v>940</v>
      </c>
      <c r="G17" s="133">
        <v>144</v>
      </c>
      <c r="H17" s="137">
        <v>1522</v>
      </c>
      <c r="I17" s="137">
        <v>2492</v>
      </c>
      <c r="J17" s="138">
        <v>7833</v>
      </c>
    </row>
    <row r="18" spans="2:10" ht="18.600000000000001" thickTop="1" thickBot="1" x14ac:dyDescent="0.35">
      <c r="B18" s="131">
        <v>2002</v>
      </c>
      <c r="C18" s="133">
        <v>0</v>
      </c>
      <c r="D18" s="137">
        <v>1419</v>
      </c>
      <c r="E18" s="137">
        <v>1936</v>
      </c>
      <c r="F18" s="137">
        <v>1215</v>
      </c>
      <c r="G18" s="133">
        <v>122</v>
      </c>
      <c r="H18" s="137">
        <v>1826</v>
      </c>
      <c r="I18" s="137">
        <v>2751</v>
      </c>
      <c r="J18" s="138">
        <v>9269</v>
      </c>
    </row>
    <row r="19" spans="2:10" ht="18.600000000000001" thickTop="1" thickBot="1" x14ac:dyDescent="0.35">
      <c r="B19" s="131">
        <v>2003</v>
      </c>
      <c r="C19" s="133">
        <v>0</v>
      </c>
      <c r="D19" s="133">
        <v>799</v>
      </c>
      <c r="E19" s="137">
        <v>1989</v>
      </c>
      <c r="F19" s="137">
        <v>1062</v>
      </c>
      <c r="G19" s="133">
        <v>144</v>
      </c>
      <c r="H19" s="137">
        <v>1934</v>
      </c>
      <c r="I19" s="137">
        <v>3691</v>
      </c>
      <c r="J19" s="138">
        <v>9619</v>
      </c>
    </row>
    <row r="20" spans="2:10" ht="18.600000000000001" thickTop="1" thickBot="1" x14ac:dyDescent="0.35">
      <c r="B20" s="131">
        <v>2004</v>
      </c>
      <c r="C20" s="133">
        <v>0</v>
      </c>
      <c r="D20" s="133">
        <v>819</v>
      </c>
      <c r="E20" s="312">
        <v>4287</v>
      </c>
      <c r="F20" s="313"/>
      <c r="G20" s="133">
        <v>128</v>
      </c>
      <c r="H20" s="137">
        <v>1693</v>
      </c>
      <c r="I20" s="137">
        <v>2657</v>
      </c>
      <c r="J20" s="138">
        <v>9584</v>
      </c>
    </row>
    <row r="21" spans="2:10" ht="18.600000000000001" thickTop="1" thickBot="1" x14ac:dyDescent="0.35">
      <c r="B21" s="131">
        <v>2005</v>
      </c>
      <c r="C21" s="133">
        <v>0</v>
      </c>
      <c r="D21" s="133">
        <v>459</v>
      </c>
      <c r="E21" s="133">
        <v>616</v>
      </c>
      <c r="F21" s="137">
        <v>3208</v>
      </c>
      <c r="G21" s="133">
        <v>185</v>
      </c>
      <c r="H21" s="133">
        <v>662</v>
      </c>
      <c r="I21" s="133">
        <v>111</v>
      </c>
      <c r="J21" s="138">
        <v>5241</v>
      </c>
    </row>
    <row r="22" spans="2:10" ht="18.600000000000001" thickTop="1" thickBot="1" x14ac:dyDescent="0.35">
      <c r="B22" s="131">
        <v>2006</v>
      </c>
      <c r="C22" s="133">
        <v>0</v>
      </c>
      <c r="D22" s="133">
        <v>613</v>
      </c>
      <c r="E22" s="133">
        <v>609</v>
      </c>
      <c r="F22" s="137">
        <v>3194</v>
      </c>
      <c r="G22" s="133">
        <v>304</v>
      </c>
      <c r="H22" s="133">
        <v>961</v>
      </c>
      <c r="I22" s="133">
        <v>219</v>
      </c>
      <c r="J22" s="138">
        <v>5900</v>
      </c>
    </row>
    <row r="23" spans="2:10" ht="18.600000000000001" thickTop="1" thickBot="1" x14ac:dyDescent="0.35">
      <c r="B23" s="131">
        <v>2007</v>
      </c>
      <c r="C23" s="133">
        <v>0</v>
      </c>
      <c r="D23" s="133">
        <v>402</v>
      </c>
      <c r="E23" s="133">
        <v>628</v>
      </c>
      <c r="F23" s="137">
        <v>2890</v>
      </c>
      <c r="G23" s="133">
        <v>240</v>
      </c>
      <c r="H23" s="133">
        <v>446</v>
      </c>
      <c r="I23" s="133">
        <v>23</v>
      </c>
      <c r="J23" s="138">
        <v>4629</v>
      </c>
    </row>
    <row r="24" spans="2:10" ht="18.600000000000001" thickTop="1" thickBot="1" x14ac:dyDescent="0.35">
      <c r="B24" s="131">
        <v>2008</v>
      </c>
      <c r="C24" s="133">
        <v>0</v>
      </c>
      <c r="D24" s="133">
        <v>99</v>
      </c>
      <c r="E24" s="133">
        <v>510</v>
      </c>
      <c r="F24" s="137">
        <v>2673</v>
      </c>
      <c r="G24" s="133">
        <v>891</v>
      </c>
      <c r="H24" s="133">
        <v>132</v>
      </c>
      <c r="I24" s="133">
        <v>124</v>
      </c>
      <c r="J24" s="135">
        <v>4297</v>
      </c>
    </row>
    <row r="25" spans="2:10" ht="18.600000000000001" thickTop="1" thickBot="1" x14ac:dyDescent="0.35">
      <c r="B25" s="131">
        <v>2009</v>
      </c>
      <c r="C25" s="133">
        <v>0</v>
      </c>
      <c r="D25" s="133">
        <v>160</v>
      </c>
      <c r="E25" s="137">
        <v>2953</v>
      </c>
      <c r="F25" s="137">
        <v>2513</v>
      </c>
      <c r="G25" s="137">
        <v>2407</v>
      </c>
      <c r="H25" s="133">
        <v>119</v>
      </c>
      <c r="I25" s="133">
        <v>0</v>
      </c>
      <c r="J25" s="135">
        <v>8152</v>
      </c>
    </row>
    <row r="26" spans="2:10" ht="18" customHeight="1" thickTop="1" thickBot="1" x14ac:dyDescent="0.35">
      <c r="B26" s="139">
        <v>2010</v>
      </c>
      <c r="C26" s="140">
        <v>0</v>
      </c>
      <c r="D26" s="140">
        <v>985</v>
      </c>
      <c r="E26" s="140">
        <v>0</v>
      </c>
      <c r="F26" s="140">
        <v>0</v>
      </c>
      <c r="G26" s="141">
        <v>2334.5222100000001</v>
      </c>
      <c r="H26" s="140"/>
      <c r="I26" s="140">
        <v>1003.8</v>
      </c>
      <c r="J26" s="142">
        <v>4322</v>
      </c>
    </row>
    <row r="27" spans="2:10" ht="19.2" thickTop="1" thickBot="1" x14ac:dyDescent="0.35">
      <c r="B27" s="131">
        <v>2011</v>
      </c>
      <c r="C27" s="133">
        <v>0</v>
      </c>
      <c r="D27" s="137">
        <v>1503</v>
      </c>
      <c r="E27" s="315">
        <v>1802</v>
      </c>
      <c r="F27" s="316"/>
      <c r="G27" s="137">
        <v>8601</v>
      </c>
      <c r="H27" s="134">
        <v>11700</v>
      </c>
      <c r="I27" s="133"/>
      <c r="J27" s="138">
        <v>23606</v>
      </c>
    </row>
    <row r="28" spans="2:10" ht="19.2" thickTop="1" thickBot="1" x14ac:dyDescent="0.35">
      <c r="B28" s="131">
        <v>2012</v>
      </c>
      <c r="C28" s="133">
        <v>0</v>
      </c>
      <c r="D28" s="133">
        <v>779</v>
      </c>
      <c r="E28" s="133">
        <v>692</v>
      </c>
      <c r="F28" s="133">
        <v>314</v>
      </c>
      <c r="G28" s="137">
        <v>2016</v>
      </c>
      <c r="H28" s="134">
        <v>11700</v>
      </c>
      <c r="I28" s="133"/>
      <c r="J28" s="138">
        <v>15502</v>
      </c>
    </row>
    <row r="29" spans="2:10" ht="19.2" thickTop="1" thickBot="1" x14ac:dyDescent="0.35">
      <c r="B29" s="131">
        <v>2013</v>
      </c>
      <c r="C29" s="133">
        <v>0</v>
      </c>
      <c r="D29" s="133">
        <v>707</v>
      </c>
      <c r="E29" s="134">
        <v>2483</v>
      </c>
      <c r="F29" s="132">
        <v>400</v>
      </c>
      <c r="G29" s="137">
        <v>2916</v>
      </c>
      <c r="H29" s="134">
        <v>11700</v>
      </c>
      <c r="I29" s="133"/>
      <c r="J29" s="135">
        <v>18205</v>
      </c>
    </row>
    <row r="30" spans="2:10" ht="19.2" thickTop="1" thickBot="1" x14ac:dyDescent="0.35">
      <c r="B30" s="131">
        <v>2014</v>
      </c>
      <c r="C30" s="133">
        <v>0</v>
      </c>
      <c r="D30" s="137">
        <v>2284</v>
      </c>
      <c r="E30" s="317">
        <v>1472</v>
      </c>
      <c r="F30" s="318"/>
      <c r="G30" s="137">
        <v>5368</v>
      </c>
      <c r="H30" s="137">
        <v>14700</v>
      </c>
      <c r="I30" s="143"/>
      <c r="J30" s="135">
        <v>23824</v>
      </c>
    </row>
    <row r="31" spans="2:10" ht="19.2" thickTop="1" thickBot="1" x14ac:dyDescent="0.35">
      <c r="B31" s="131">
        <v>2015</v>
      </c>
      <c r="C31" s="133">
        <v>0</v>
      </c>
      <c r="D31" s="137">
        <v>1824</v>
      </c>
      <c r="E31" s="317">
        <v>1386</v>
      </c>
      <c r="F31" s="318"/>
      <c r="G31" s="137">
        <v>7412</v>
      </c>
      <c r="H31" s="137">
        <v>15700</v>
      </c>
      <c r="I31" s="143"/>
      <c r="J31" s="135">
        <v>26322</v>
      </c>
    </row>
    <row r="32" spans="2:10" ht="19.2" thickTop="1" thickBot="1" x14ac:dyDescent="0.35">
      <c r="B32" s="131">
        <v>2016</v>
      </c>
      <c r="C32" s="133">
        <v>0</v>
      </c>
      <c r="D32" s="137">
        <v>3558</v>
      </c>
      <c r="E32" s="317">
        <v>1989</v>
      </c>
      <c r="F32" s="318"/>
      <c r="G32" s="137">
        <v>1633</v>
      </c>
      <c r="H32" s="137">
        <v>20499</v>
      </c>
      <c r="I32" s="143"/>
      <c r="J32" s="135">
        <v>27679</v>
      </c>
    </row>
    <row r="33" spans="2:10" ht="18" thickTop="1" x14ac:dyDescent="0.3">
      <c r="B33" s="314" t="s">
        <v>145</v>
      </c>
      <c r="C33" s="314"/>
      <c r="D33" s="314"/>
      <c r="E33" s="314"/>
      <c r="F33" s="314"/>
      <c r="G33" s="314"/>
      <c r="H33" s="314"/>
      <c r="I33" s="314"/>
      <c r="J33" s="314"/>
    </row>
  </sheetData>
  <mergeCells count="8">
    <mergeCell ref="B2:J2"/>
    <mergeCell ref="C4:J4"/>
    <mergeCell ref="E20:F20"/>
    <mergeCell ref="B33:J33"/>
    <mergeCell ref="E27:F27"/>
    <mergeCell ref="E30:F30"/>
    <mergeCell ref="E31:F31"/>
    <mergeCell ref="E32:F3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
  <sheetViews>
    <sheetView zoomScale="120" zoomScaleNormal="120" workbookViewId="0">
      <selection activeCell="M3" sqref="M3"/>
    </sheetView>
  </sheetViews>
  <sheetFormatPr defaultColWidth="9.109375" defaultRowHeight="17.399999999999999" x14ac:dyDescent="0.3"/>
  <cols>
    <col min="1" max="1" width="9.109375" style="146"/>
    <col min="2" max="2" width="9.44140625" style="146" bestFit="1" customWidth="1"/>
    <col min="3" max="4" width="10.88671875" style="146" customWidth="1"/>
    <col min="5" max="5" width="17.88671875" style="146" customWidth="1"/>
    <col min="6" max="6" width="18.33203125" style="146" customWidth="1"/>
    <col min="7" max="7" width="18.109375" style="146" customWidth="1"/>
    <col min="8" max="8" width="15.88671875" style="146" customWidth="1"/>
    <col min="9" max="9" width="12.5546875" style="146" customWidth="1"/>
    <col min="10" max="10" width="19.6640625" style="146" customWidth="1"/>
    <col min="11" max="11" width="11.88671875" style="146" customWidth="1"/>
    <col min="12" max="16384" width="9.109375" style="146"/>
  </cols>
  <sheetData>
    <row r="1" spans="1:11" x14ac:dyDescent="0.3">
      <c r="A1" s="144"/>
      <c r="B1" s="145"/>
      <c r="C1" s="145"/>
      <c r="D1" s="145"/>
      <c r="E1" s="145"/>
      <c r="F1" s="145"/>
      <c r="G1" s="145"/>
      <c r="H1" s="145"/>
      <c r="I1" s="145"/>
    </row>
    <row r="2" spans="1:11" ht="18" thickBot="1" x14ac:dyDescent="0.35">
      <c r="A2" s="147"/>
      <c r="B2" s="308" t="s">
        <v>146</v>
      </c>
      <c r="C2" s="308"/>
      <c r="D2" s="308"/>
      <c r="E2" s="308"/>
      <c r="F2" s="308"/>
      <c r="G2" s="308"/>
      <c r="H2" s="308"/>
      <c r="I2" s="308"/>
      <c r="J2" s="308"/>
      <c r="K2" s="308"/>
    </row>
    <row r="3" spans="1:11" ht="82.5" customHeight="1" thickTop="1" thickBot="1" x14ac:dyDescent="0.35">
      <c r="A3" s="147"/>
      <c r="B3" s="127" t="s">
        <v>147</v>
      </c>
      <c r="C3" s="127" t="s">
        <v>148</v>
      </c>
      <c r="D3" s="127" t="s">
        <v>149</v>
      </c>
      <c r="E3" s="127" t="s">
        <v>150</v>
      </c>
      <c r="F3" s="127" t="s">
        <v>151</v>
      </c>
      <c r="G3" s="127" t="s">
        <v>155</v>
      </c>
      <c r="H3" s="127" t="s">
        <v>152</v>
      </c>
      <c r="I3" s="127" t="s">
        <v>153</v>
      </c>
      <c r="J3" s="127" t="s">
        <v>499</v>
      </c>
      <c r="K3" s="127" t="s">
        <v>54</v>
      </c>
    </row>
    <row r="4" spans="1:11" ht="18.600000000000001" thickTop="1" thickBot="1" x14ac:dyDescent="0.35">
      <c r="A4" s="147"/>
      <c r="B4" s="127"/>
      <c r="C4" s="319" t="s">
        <v>154</v>
      </c>
      <c r="D4" s="319"/>
      <c r="E4" s="319"/>
      <c r="F4" s="319"/>
      <c r="G4" s="319"/>
      <c r="H4" s="319"/>
      <c r="I4" s="319"/>
      <c r="J4" s="319"/>
      <c r="K4" s="319"/>
    </row>
    <row r="5" spans="1:11" ht="18.600000000000001" thickTop="1" thickBot="1" x14ac:dyDescent="0.35">
      <c r="A5" s="147"/>
      <c r="B5" s="127">
        <v>1989</v>
      </c>
      <c r="C5" s="140"/>
      <c r="D5" s="140"/>
      <c r="E5" s="140"/>
      <c r="F5" s="140"/>
      <c r="G5" s="141">
        <v>2174</v>
      </c>
      <c r="H5" s="140"/>
      <c r="I5" s="140"/>
      <c r="J5" s="140"/>
      <c r="K5" s="148">
        <v>2174</v>
      </c>
    </row>
    <row r="6" spans="1:11" ht="18.600000000000001" thickTop="1" thickBot="1" x14ac:dyDescent="0.35">
      <c r="A6" s="147"/>
      <c r="B6" s="127">
        <v>1990</v>
      </c>
      <c r="C6" s="140"/>
      <c r="D6" s="140"/>
      <c r="E6" s="140"/>
      <c r="F6" s="140"/>
      <c r="G6" s="141">
        <v>2257</v>
      </c>
      <c r="H6" s="140"/>
      <c r="I6" s="140"/>
      <c r="J6" s="140"/>
      <c r="K6" s="148">
        <v>2257</v>
      </c>
    </row>
    <row r="7" spans="1:11" ht="18.600000000000001" thickTop="1" thickBot="1" x14ac:dyDescent="0.35">
      <c r="A7" s="147"/>
      <c r="B7" s="127">
        <v>1991</v>
      </c>
      <c r="C7" s="140"/>
      <c r="D7" s="140"/>
      <c r="E7" s="140"/>
      <c r="F7" s="140"/>
      <c r="G7" s="141">
        <v>6160</v>
      </c>
      <c r="H7" s="140"/>
      <c r="I7" s="140"/>
      <c r="J7" s="140"/>
      <c r="K7" s="148">
        <v>6160</v>
      </c>
    </row>
    <row r="8" spans="1:11" ht="18.600000000000001" thickTop="1" thickBot="1" x14ac:dyDescent="0.35">
      <c r="A8" s="147"/>
      <c r="B8" s="127">
        <v>1992</v>
      </c>
      <c r="C8" s="140"/>
      <c r="D8" s="140"/>
      <c r="E8" s="140"/>
      <c r="F8" s="140"/>
      <c r="G8" s="141">
        <v>10622</v>
      </c>
      <c r="H8" s="140"/>
      <c r="I8" s="140"/>
      <c r="J8" s="140"/>
      <c r="K8" s="148">
        <v>10622</v>
      </c>
    </row>
    <row r="9" spans="1:11" ht="18.600000000000001" thickTop="1" thickBot="1" x14ac:dyDescent="0.35">
      <c r="A9" s="147"/>
      <c r="B9" s="127">
        <v>1993</v>
      </c>
      <c r="C9" s="140"/>
      <c r="D9" s="140">
        <v>557</v>
      </c>
      <c r="E9" s="140">
        <v>267</v>
      </c>
      <c r="F9" s="141">
        <v>3110</v>
      </c>
      <c r="G9" s="141">
        <v>10716</v>
      </c>
      <c r="H9" s="140">
        <v>-336</v>
      </c>
      <c r="I9" s="140">
        <v>0</v>
      </c>
      <c r="J9" s="140">
        <v>0</v>
      </c>
      <c r="K9" s="141">
        <v>14314</v>
      </c>
    </row>
    <row r="10" spans="1:11" ht="18.600000000000001" thickTop="1" thickBot="1" x14ac:dyDescent="0.35">
      <c r="A10" s="147"/>
      <c r="B10" s="127">
        <v>1994</v>
      </c>
      <c r="C10" s="140">
        <v>400</v>
      </c>
      <c r="D10" s="140">
        <v>0</v>
      </c>
      <c r="E10" s="140">
        <v>0</v>
      </c>
      <c r="F10" s="141">
        <v>5492</v>
      </c>
      <c r="G10" s="141">
        <v>12443</v>
      </c>
      <c r="H10" s="140">
        <v>679</v>
      </c>
      <c r="I10" s="140">
        <v>0</v>
      </c>
      <c r="J10" s="140">
        <v>0</v>
      </c>
      <c r="K10" s="141">
        <v>19014</v>
      </c>
    </row>
    <row r="11" spans="1:11" ht="18.600000000000001" thickTop="1" thickBot="1" x14ac:dyDescent="0.35">
      <c r="A11" s="147"/>
      <c r="B11" s="127">
        <v>1995</v>
      </c>
      <c r="C11" s="141">
        <v>1500</v>
      </c>
      <c r="D11" s="141">
        <v>2191</v>
      </c>
      <c r="E11" s="140">
        <v>1184</v>
      </c>
      <c r="F11" s="141">
        <v>7315</v>
      </c>
      <c r="G11" s="141">
        <v>13561</v>
      </c>
      <c r="H11" s="140">
        <v>-959</v>
      </c>
      <c r="I11" s="140">
        <v>0</v>
      </c>
      <c r="J11" s="140">
        <v>0</v>
      </c>
      <c r="K11" s="141">
        <v>24792</v>
      </c>
    </row>
    <row r="12" spans="1:11" ht="18.600000000000001" thickTop="1" thickBot="1" x14ac:dyDescent="0.35">
      <c r="A12" s="147"/>
      <c r="B12" s="127">
        <v>1996</v>
      </c>
      <c r="C12" s="141">
        <v>2400</v>
      </c>
      <c r="D12" s="141">
        <v>4442</v>
      </c>
      <c r="E12" s="140">
        <v>0</v>
      </c>
      <c r="F12" s="141">
        <v>3088</v>
      </c>
      <c r="G12" s="141">
        <v>13950</v>
      </c>
      <c r="H12" s="141">
        <v>1491</v>
      </c>
      <c r="I12" s="140">
        <v>0</v>
      </c>
      <c r="J12" s="140">
        <v>0</v>
      </c>
      <c r="K12" s="141">
        <v>25371</v>
      </c>
    </row>
    <row r="13" spans="1:11" ht="18.600000000000001" thickTop="1" thickBot="1" x14ac:dyDescent="0.35">
      <c r="A13" s="147"/>
      <c r="B13" s="127">
        <v>1997</v>
      </c>
      <c r="C13" s="141">
        <v>6300</v>
      </c>
      <c r="D13" s="141">
        <v>4520</v>
      </c>
      <c r="E13" s="140">
        <v>1464</v>
      </c>
      <c r="F13" s="141">
        <v>6116</v>
      </c>
      <c r="G13" s="141">
        <v>12304</v>
      </c>
      <c r="H13" s="141">
        <v>3264</v>
      </c>
      <c r="I13" s="140">
        <v>0</v>
      </c>
      <c r="J13" s="140">
        <v>0</v>
      </c>
      <c r="K13" s="141">
        <v>33968</v>
      </c>
    </row>
    <row r="14" spans="1:11" ht="18.600000000000001" thickTop="1" thickBot="1" x14ac:dyDescent="0.35">
      <c r="A14" s="147"/>
      <c r="B14" s="127">
        <v>1998</v>
      </c>
      <c r="C14" s="140">
        <v>756</v>
      </c>
      <c r="D14" s="141">
        <v>2468</v>
      </c>
      <c r="E14" s="140"/>
      <c r="F14" s="141">
        <v>3763</v>
      </c>
      <c r="G14" s="141">
        <v>11203</v>
      </c>
      <c r="H14" s="141">
        <v>4139</v>
      </c>
      <c r="I14" s="140">
        <v>0</v>
      </c>
      <c r="J14" s="140">
        <v>0</v>
      </c>
      <c r="K14" s="141">
        <v>22329</v>
      </c>
    </row>
    <row r="15" spans="1:11" ht="18.600000000000001" thickTop="1" thickBot="1" x14ac:dyDescent="0.35">
      <c r="A15" s="147"/>
      <c r="B15" s="127">
        <v>1999</v>
      </c>
      <c r="C15" s="140">
        <v>-500</v>
      </c>
      <c r="D15" s="140">
        <v>-380</v>
      </c>
      <c r="E15" s="140">
        <v>0</v>
      </c>
      <c r="F15" s="141">
        <v>8521</v>
      </c>
      <c r="G15" s="141">
        <v>8792</v>
      </c>
      <c r="H15" s="141">
        <v>6334</v>
      </c>
      <c r="I15" s="140">
        <v>0</v>
      </c>
      <c r="J15" s="140">
        <v>0</v>
      </c>
      <c r="K15" s="141">
        <v>22767</v>
      </c>
    </row>
    <row r="16" spans="1:11" ht="18.600000000000001" thickTop="1" thickBot="1" x14ac:dyDescent="0.35">
      <c r="A16" s="147"/>
      <c r="B16" s="127">
        <v>2000</v>
      </c>
      <c r="C16" s="141">
        <v>7400</v>
      </c>
      <c r="D16" s="141">
        <v>1818</v>
      </c>
      <c r="E16" s="140">
        <v>0</v>
      </c>
      <c r="F16" s="140">
        <v>-267</v>
      </c>
      <c r="G16" s="141">
        <v>6673</v>
      </c>
      <c r="H16" s="141">
        <v>4598</v>
      </c>
      <c r="I16" s="140">
        <v>0</v>
      </c>
      <c r="J16" s="140">
        <v>0</v>
      </c>
      <c r="K16" s="141">
        <v>20222</v>
      </c>
    </row>
    <row r="17" spans="1:11" ht="18.600000000000001" thickTop="1" thickBot="1" x14ac:dyDescent="0.35">
      <c r="A17" s="147"/>
      <c r="B17" s="127">
        <v>2001</v>
      </c>
      <c r="C17" s="140">
        <v>400</v>
      </c>
      <c r="D17" s="140">
        <v>0</v>
      </c>
      <c r="E17" s="140">
        <v>0</v>
      </c>
      <c r="F17" s="140">
        <v>0</v>
      </c>
      <c r="G17" s="141">
        <v>4433</v>
      </c>
      <c r="H17" s="141">
        <v>5404</v>
      </c>
      <c r="I17" s="140">
        <v>0</v>
      </c>
      <c r="J17" s="140">
        <v>0</v>
      </c>
      <c r="K17" s="141">
        <v>10237</v>
      </c>
    </row>
    <row r="18" spans="1:11" ht="18.600000000000001" thickTop="1" thickBot="1" x14ac:dyDescent="0.35">
      <c r="A18" s="147"/>
      <c r="B18" s="127">
        <v>2002</v>
      </c>
      <c r="C18" s="140">
        <v>0</v>
      </c>
      <c r="D18" s="140">
        <v>0</v>
      </c>
      <c r="E18" s="140">
        <v>0</v>
      </c>
      <c r="F18" s="140">
        <v>0</v>
      </c>
      <c r="G18" s="141">
        <v>2395</v>
      </c>
      <c r="H18" s="141">
        <v>6171</v>
      </c>
      <c r="I18" s="140">
        <v>541</v>
      </c>
      <c r="J18" s="140">
        <v>0</v>
      </c>
      <c r="K18" s="141">
        <v>9107</v>
      </c>
    </row>
    <row r="19" spans="1:11" ht="18.600000000000001" thickTop="1" thickBot="1" x14ac:dyDescent="0.35">
      <c r="A19" s="147"/>
      <c r="B19" s="127">
        <v>2003</v>
      </c>
      <c r="C19" s="140">
        <v>0</v>
      </c>
      <c r="D19" s="140">
        <v>0</v>
      </c>
      <c r="E19" s="140">
        <v>0</v>
      </c>
      <c r="F19" s="140">
        <v>0</v>
      </c>
      <c r="G19" s="141">
        <v>1288</v>
      </c>
      <c r="H19" s="141">
        <v>2165</v>
      </c>
      <c r="I19" s="140">
        <v>641</v>
      </c>
      <c r="J19" s="140">
        <v>0</v>
      </c>
      <c r="K19" s="141">
        <v>4094</v>
      </c>
    </row>
    <row r="20" spans="1:11" ht="18.600000000000001" thickTop="1" thickBot="1" x14ac:dyDescent="0.35">
      <c r="A20" s="147"/>
      <c r="B20" s="127">
        <v>2004</v>
      </c>
      <c r="C20" s="140">
        <v>0</v>
      </c>
      <c r="D20" s="140">
        <v>0</v>
      </c>
      <c r="E20" s="140">
        <v>0</v>
      </c>
      <c r="F20" s="140">
        <v>0</v>
      </c>
      <c r="G20" s="141">
        <v>1673</v>
      </c>
      <c r="H20" s="141">
        <v>4149</v>
      </c>
      <c r="I20" s="141">
        <v>1785</v>
      </c>
      <c r="J20" s="140">
        <v>0</v>
      </c>
      <c r="K20" s="141">
        <v>7607</v>
      </c>
    </row>
    <row r="21" spans="1:11" ht="18.600000000000001" thickTop="1" thickBot="1" x14ac:dyDescent="0.35">
      <c r="A21" s="147"/>
      <c r="B21" s="127">
        <v>2005</v>
      </c>
      <c r="C21" s="140">
        <v>0</v>
      </c>
      <c r="D21" s="140">
        <v>0</v>
      </c>
      <c r="E21" s="140">
        <v>0</v>
      </c>
      <c r="F21" s="140">
        <v>0</v>
      </c>
      <c r="G21" s="141">
        <v>2149</v>
      </c>
      <c r="H21" s="141">
        <v>4255</v>
      </c>
      <c r="I21" s="141">
        <v>2018</v>
      </c>
      <c r="J21" s="140">
        <v>0</v>
      </c>
      <c r="K21" s="141">
        <v>8422</v>
      </c>
    </row>
    <row r="22" spans="1:11" ht="18.600000000000001" thickTop="1" thickBot="1" x14ac:dyDescent="0.35">
      <c r="A22" s="147"/>
      <c r="B22" s="127">
        <v>2006</v>
      </c>
      <c r="C22" s="140">
        <v>0</v>
      </c>
      <c r="D22" s="140">
        <v>0</v>
      </c>
      <c r="E22" s="140">
        <v>0</v>
      </c>
      <c r="F22" s="140">
        <v>0</v>
      </c>
      <c r="G22" s="141">
        <v>4303</v>
      </c>
      <c r="H22" s="140">
        <v>6945</v>
      </c>
      <c r="I22" s="141">
        <v>1958</v>
      </c>
      <c r="J22" s="140">
        <v>0</v>
      </c>
      <c r="K22" s="141">
        <v>6261</v>
      </c>
    </row>
    <row r="23" spans="1:11" ht="15.75" customHeight="1" thickTop="1" thickBot="1" x14ac:dyDescent="0.35">
      <c r="A23" s="320"/>
      <c r="B23" s="127">
        <v>2007</v>
      </c>
      <c r="C23" s="140">
        <v>0</v>
      </c>
      <c r="D23" s="140">
        <v>0</v>
      </c>
      <c r="E23" s="140">
        <v>0</v>
      </c>
      <c r="F23" s="140">
        <v>0</v>
      </c>
      <c r="G23" s="141">
        <v>4547</v>
      </c>
      <c r="H23" s="141">
        <v>6524</v>
      </c>
      <c r="I23" s="141">
        <v>2659</v>
      </c>
      <c r="J23" s="140">
        <v>706</v>
      </c>
      <c r="K23" s="141">
        <v>14436</v>
      </c>
    </row>
    <row r="24" spans="1:11" ht="15" customHeight="1" thickTop="1" thickBot="1" x14ac:dyDescent="0.35">
      <c r="A24" s="320"/>
      <c r="B24" s="127">
        <v>2008</v>
      </c>
      <c r="C24" s="140">
        <v>0</v>
      </c>
      <c r="D24" s="140">
        <v>0</v>
      </c>
      <c r="E24" s="140">
        <v>0</v>
      </c>
      <c r="F24" s="140">
        <v>0</v>
      </c>
      <c r="G24" s="141">
        <v>6593</v>
      </c>
      <c r="H24" s="141">
        <v>8349</v>
      </c>
      <c r="I24" s="141">
        <v>3203</v>
      </c>
      <c r="J24" s="141">
        <v>3547</v>
      </c>
      <c r="K24" s="141">
        <v>21476</v>
      </c>
    </row>
    <row r="25" spans="1:11" ht="19.2" thickTop="1" thickBot="1" x14ac:dyDescent="0.35">
      <c r="A25" s="147"/>
      <c r="B25" s="127">
        <v>2009</v>
      </c>
      <c r="C25" s="140">
        <v>0</v>
      </c>
      <c r="D25" s="140">
        <v>0</v>
      </c>
      <c r="E25" s="140">
        <v>0</v>
      </c>
      <c r="F25" s="140">
        <v>0</v>
      </c>
      <c r="G25" s="140"/>
      <c r="H25" s="140"/>
      <c r="I25" s="141">
        <v>3144</v>
      </c>
      <c r="J25" s="149">
        <v>5500</v>
      </c>
      <c r="K25" s="141">
        <v>3144</v>
      </c>
    </row>
    <row r="26" spans="1:11" ht="19.2" thickTop="1" thickBot="1" x14ac:dyDescent="0.35">
      <c r="A26" s="147"/>
      <c r="B26" s="127">
        <v>2010</v>
      </c>
      <c r="C26" s="140">
        <v>0</v>
      </c>
      <c r="D26" s="140">
        <v>0</v>
      </c>
      <c r="E26" s="140">
        <v>0</v>
      </c>
      <c r="F26" s="140">
        <v>0</v>
      </c>
      <c r="G26" s="140"/>
      <c r="H26" s="140"/>
      <c r="I26" s="141">
        <v>7764</v>
      </c>
      <c r="J26" s="149">
        <v>3316</v>
      </c>
      <c r="K26" s="141">
        <v>11080</v>
      </c>
    </row>
    <row r="27" spans="1:11" ht="18.600000000000001" thickTop="1" thickBot="1" x14ac:dyDescent="0.35">
      <c r="A27" s="147"/>
      <c r="B27" s="127">
        <v>2011</v>
      </c>
      <c r="C27" s="140">
        <v>0</v>
      </c>
      <c r="D27" s="140">
        <v>0</v>
      </c>
      <c r="E27" s="140">
        <v>0</v>
      </c>
      <c r="F27" s="140">
        <v>0</v>
      </c>
      <c r="G27" s="140"/>
      <c r="H27" s="140"/>
      <c r="I27" s="141">
        <v>20826</v>
      </c>
      <c r="J27" s="140"/>
      <c r="K27" s="141">
        <v>20826</v>
      </c>
    </row>
    <row r="28" spans="1:11" ht="18.600000000000001" thickTop="1" thickBot="1" x14ac:dyDescent="0.35">
      <c r="A28" s="147"/>
      <c r="B28" s="127">
        <v>2012</v>
      </c>
      <c r="C28" s="140">
        <v>0</v>
      </c>
      <c r="D28" s="140">
        <v>0</v>
      </c>
      <c r="E28" s="140">
        <v>0</v>
      </c>
      <c r="F28" s="140">
        <v>0</v>
      </c>
      <c r="G28" s="140"/>
      <c r="H28" s="140"/>
      <c r="I28" s="141">
        <v>21796</v>
      </c>
      <c r="J28" s="140"/>
      <c r="K28" s="141">
        <v>21796</v>
      </c>
    </row>
    <row r="29" spans="1:11" ht="19.2" thickTop="1" thickBot="1" x14ac:dyDescent="0.35">
      <c r="A29" s="147"/>
      <c r="B29" s="127">
        <v>2013</v>
      </c>
      <c r="C29" s="140">
        <v>0</v>
      </c>
      <c r="D29" s="140">
        <v>0</v>
      </c>
      <c r="E29" s="140">
        <v>0</v>
      </c>
      <c r="F29" s="140">
        <v>0</v>
      </c>
      <c r="G29" s="140"/>
      <c r="H29" s="140"/>
      <c r="I29" s="149">
        <v>23222</v>
      </c>
      <c r="J29" s="140"/>
      <c r="K29" s="149">
        <v>23222</v>
      </c>
    </row>
    <row r="30" spans="1:11" ht="19.2" thickTop="1" thickBot="1" x14ac:dyDescent="0.35">
      <c r="A30" s="147"/>
      <c r="B30" s="127">
        <v>2014</v>
      </c>
      <c r="C30" s="140">
        <v>0</v>
      </c>
      <c r="D30" s="140">
        <v>0</v>
      </c>
      <c r="E30" s="140">
        <v>0</v>
      </c>
      <c r="F30" s="140">
        <v>0</v>
      </c>
      <c r="G30" s="140"/>
      <c r="H30" s="140"/>
      <c r="I30" s="149">
        <v>23661</v>
      </c>
      <c r="J30" s="140"/>
      <c r="K30" s="149">
        <v>23661</v>
      </c>
    </row>
    <row r="31" spans="1:11" ht="19.2" thickTop="1" thickBot="1" x14ac:dyDescent="0.35">
      <c r="A31" s="150"/>
      <c r="B31" s="127">
        <v>2015</v>
      </c>
      <c r="C31" s="140">
        <v>0</v>
      </c>
      <c r="D31" s="140">
        <v>0</v>
      </c>
      <c r="E31" s="140">
        <v>0</v>
      </c>
      <c r="F31" s="140">
        <v>0</v>
      </c>
      <c r="G31" s="140"/>
      <c r="H31" s="140"/>
      <c r="I31" s="149">
        <v>25398</v>
      </c>
      <c r="J31" s="140"/>
      <c r="K31" s="149">
        <v>25398</v>
      </c>
    </row>
    <row r="32" spans="1:11" ht="19.2" thickTop="1" thickBot="1" x14ac:dyDescent="0.35">
      <c r="B32" s="127">
        <v>2016</v>
      </c>
      <c r="C32" s="140">
        <v>0</v>
      </c>
      <c r="D32" s="140">
        <v>0</v>
      </c>
      <c r="E32" s="140">
        <v>0</v>
      </c>
      <c r="F32" s="140">
        <v>0</v>
      </c>
      <c r="G32" s="140"/>
      <c r="H32" s="140"/>
      <c r="I32" s="149">
        <v>20253</v>
      </c>
      <c r="J32" s="140"/>
      <c r="K32" s="149">
        <v>20253</v>
      </c>
    </row>
    <row r="33" ht="18" thickTop="1" x14ac:dyDescent="0.3"/>
  </sheetData>
  <mergeCells count="3">
    <mergeCell ref="C4:K4"/>
    <mergeCell ref="B2:K2"/>
    <mergeCell ref="A23:A2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26</vt:i4>
      </vt:variant>
    </vt:vector>
  </HeadingPairs>
  <TitlesOfParts>
    <vt:vector size="26" baseType="lpstr">
      <vt:lpstr>obsah</vt:lpstr>
      <vt:lpstr>tab 1 - nákl. a škody</vt:lpstr>
      <vt:lpstr>List2 - perv. dopr.</vt:lpstr>
      <vt:lpstr>nekalkulované v dorpavě</vt:lpstr>
      <vt:lpstr>konečná spotřeba en.</vt:lpstr>
      <vt:lpstr>pokrytí OZE</vt:lpstr>
      <vt:lpstr>podpora OZE</vt:lpstr>
      <vt:lpstr>dotace cen PE</vt:lpstr>
      <vt:lpstr>nepřímé křížové</vt:lpstr>
      <vt:lpstr>daň. úlevy</vt:lpstr>
      <vt:lpstr>externality</vt:lpstr>
      <vt:lpstr>členění HDP</vt:lpstr>
      <vt:lpstr>korekce HDP</vt:lpstr>
      <vt:lpstr>bilance alkoholu</vt:lpstr>
      <vt:lpstr>13</vt:lpstr>
      <vt:lpstr>14</vt:lpstr>
      <vt:lpstr>15</vt:lpstr>
      <vt:lpstr>schéma 1</vt:lpstr>
      <vt:lpstr>schéma 2</vt:lpstr>
      <vt:lpstr>schéma 3 formace a zákony</vt:lpstr>
      <vt:lpstr>List3</vt:lpstr>
      <vt:lpstr>List1</vt:lpstr>
      <vt:lpstr>List4</vt:lpstr>
      <vt:lpstr>List5</vt:lpstr>
      <vt:lpstr>List2</vt:lpstr>
      <vt:lpstr>List6</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dc:creator>
  <cp:lastModifiedBy>Lenovo</cp:lastModifiedBy>
  <dcterms:created xsi:type="dcterms:W3CDTF">2018-08-14T06:24:15Z</dcterms:created>
  <dcterms:modified xsi:type="dcterms:W3CDTF">2022-03-31T16:46:57Z</dcterms:modified>
</cp:coreProperties>
</file>